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840" yWindow="1410" windowWidth="10665" windowHeight="6585" tabRatio="660"/>
  </bookViews>
  <sheets>
    <sheet name="GENERAL" sheetId="1" r:id="rId1"/>
    <sheet name="DEV TEAM" sheetId="2" r:id="rId2"/>
    <sheet name="INCOME" sheetId="3" r:id="rId3"/>
    <sheet name="EXPENSES" sheetId="4" r:id="rId4"/>
    <sheet name="USES" sheetId="5" r:id="rId5"/>
    <sheet name="SOURCES" sheetId="6" r:id="rId6"/>
    <sheet name="TAX CREDIT" sheetId="7" r:id="rId7"/>
    <sheet name="SUMMARY" sheetId="8" r:id="rId8"/>
    <sheet name="PRO FORMA" sheetId="9" r:id="rId9"/>
    <sheet name="CURR FIN INFO" sheetId="10" r:id="rId10"/>
    <sheet name="CERT" sheetId="11" r:id="rId11"/>
    <sheet name="FIN CAP" sheetId="12" r:id="rId12"/>
    <sheet name="LEV&amp;COST EFF" sheetId="13" r:id="rId13"/>
  </sheets>
  <definedNames>
    <definedName name="_xlnm.Print_Area" localSheetId="1">'DEV TEAM'!$A$1:$I$131</definedName>
    <definedName name="_xlnm.Print_Area" localSheetId="8">'PRO FORMA'!$A$1:$V$40</definedName>
    <definedName name="_xlnm.Print_Area" localSheetId="5">SOURCES!$A$1:$K$39</definedName>
    <definedName name="_xlnm.Print_Area" localSheetId="6">'TAX CREDIT'!$A$1:$I$130</definedName>
    <definedName name="_xlnm.Print_Area" localSheetId="4">USES!$A$1:$I$124</definedName>
    <definedName name="_xlnm.Print_Titles" localSheetId="8">'PRO FORMA'!$A:$B,'PRO FORMA'!$1:$1</definedName>
    <definedName name="projname">GENERAL!$C$25</definedName>
    <definedName name="Z_0A080B76_CAC1_49D6_A14B_9DA724D07E2A_.wvu.PrintArea" localSheetId="1" hidden="1">'DEV TEAM'!$A$1:$I$166</definedName>
    <definedName name="Z_0A080B76_CAC1_49D6_A14B_9DA724D07E2A_.wvu.PrintArea" localSheetId="8" hidden="1">'PRO FORMA'!$A$2:$V$40</definedName>
    <definedName name="Z_0A080B76_CAC1_49D6_A14B_9DA724D07E2A_.wvu.PrintArea" localSheetId="5" hidden="1">SOURCES!$A$1:$K$40</definedName>
    <definedName name="Z_0A080B76_CAC1_49D6_A14B_9DA724D07E2A_.wvu.PrintArea" localSheetId="6" hidden="1">'TAX CREDIT'!$A$1:$I$130</definedName>
    <definedName name="Z_0A080B76_CAC1_49D6_A14B_9DA724D07E2A_.wvu.PrintArea" localSheetId="4" hidden="1">USES!$A$1:$I$124</definedName>
    <definedName name="Z_0A080B76_CAC1_49D6_A14B_9DA724D07E2A_.wvu.PrintTitles" localSheetId="8" hidden="1">'PRO FORMA'!$A:$B,'PRO FORMA'!$1:$1</definedName>
    <definedName name="Z_3659D36C_86F8_45BE_8B0F_DC260D021512_.wvu.PrintArea" localSheetId="1" hidden="1">'DEV TEAM'!$A$1:$I$166</definedName>
    <definedName name="Z_3659D36C_86F8_45BE_8B0F_DC260D021512_.wvu.PrintArea" localSheetId="8" hidden="1">'PRO FORMA'!$A$1:$V$40</definedName>
    <definedName name="Z_3659D36C_86F8_45BE_8B0F_DC260D021512_.wvu.PrintArea" localSheetId="5" hidden="1">SOURCES!$A$1:$K$40</definedName>
    <definedName name="Z_3659D36C_86F8_45BE_8B0F_DC260D021512_.wvu.PrintArea" localSheetId="6" hidden="1">'TAX CREDIT'!$A$1:$I$130</definedName>
    <definedName name="Z_3659D36C_86F8_45BE_8B0F_DC260D021512_.wvu.PrintArea" localSheetId="4" hidden="1">USES!$A$1:$I$124</definedName>
    <definedName name="Z_3659D36C_86F8_45BE_8B0F_DC260D021512_.wvu.PrintTitles" localSheetId="8" hidden="1">'PRO FORMA'!$A:$B,'PRO FORMA'!$1:$1</definedName>
    <definedName name="Z_3B78583D_5B6A_4751_8EF2_A2270A01FB56_.wvu.PrintArea" localSheetId="1" hidden="1">'DEV TEAM'!$A$1:$I$166</definedName>
    <definedName name="Z_3B78583D_5B6A_4751_8EF2_A2270A01FB56_.wvu.PrintArea" localSheetId="8" hidden="1">'PRO FORMA'!$A$1:$V$40</definedName>
    <definedName name="Z_3B78583D_5B6A_4751_8EF2_A2270A01FB56_.wvu.PrintArea" localSheetId="5" hidden="1">SOURCES!$A$1:$K$40</definedName>
    <definedName name="Z_3B78583D_5B6A_4751_8EF2_A2270A01FB56_.wvu.PrintArea" localSheetId="6" hidden="1">'TAX CREDIT'!$A$1:$I$130</definedName>
    <definedName name="Z_3B78583D_5B6A_4751_8EF2_A2270A01FB56_.wvu.PrintArea" localSheetId="4" hidden="1">USES!$A$1:$I$124</definedName>
    <definedName name="Z_3B78583D_5B6A_4751_8EF2_A2270A01FB56_.wvu.PrintTitles" localSheetId="8" hidden="1">'PRO FORMA'!$A:$B,'PRO FORMA'!$1:$1</definedName>
    <definedName name="Z_602BBDD0_2A0B_434E_AE8E_4C472F9AEC01_.wvu.PrintArea" localSheetId="1" hidden="1">'DEV TEAM'!$A$1:$I$166</definedName>
    <definedName name="Z_602BBDD0_2A0B_434E_AE8E_4C472F9AEC01_.wvu.PrintArea" localSheetId="8" hidden="1">'PRO FORMA'!$A$1:$V$40</definedName>
    <definedName name="Z_602BBDD0_2A0B_434E_AE8E_4C472F9AEC01_.wvu.PrintArea" localSheetId="5" hidden="1">SOURCES!$A$1:$K$40</definedName>
    <definedName name="Z_602BBDD0_2A0B_434E_AE8E_4C472F9AEC01_.wvu.PrintArea" localSheetId="6" hidden="1">'TAX CREDIT'!$A$1:$I$130</definedName>
    <definedName name="Z_602BBDD0_2A0B_434E_AE8E_4C472F9AEC01_.wvu.PrintArea" localSheetId="4" hidden="1">USES!$A$1:$I$124</definedName>
    <definedName name="Z_602BBDD0_2A0B_434E_AE8E_4C472F9AEC01_.wvu.PrintTitles" localSheetId="8" hidden="1">'PRO FORMA'!$A:$B,'PRO FORMA'!$1:$1</definedName>
    <definedName name="Z_714B32FB_A92F_4F7C_8495_8C3BCEB888AE_.wvu.PrintArea" localSheetId="1" hidden="1">'DEV TEAM'!$A$1:$I$166</definedName>
    <definedName name="Z_714B32FB_A92F_4F7C_8495_8C3BCEB888AE_.wvu.PrintArea" localSheetId="8" hidden="1">'PRO FORMA'!$A$2:$V$40</definedName>
    <definedName name="Z_714B32FB_A92F_4F7C_8495_8C3BCEB888AE_.wvu.PrintTitles" localSheetId="8" hidden="1">'PRO FORMA'!$A:$B,'PRO FORMA'!$1:$1</definedName>
    <definedName name="Z_8142EFA3_2DB8_4FA0_90CC_65C61CCEFD62_.wvu.PrintArea" localSheetId="1" hidden="1">'DEV TEAM'!$A$1:$I$166</definedName>
    <definedName name="Z_8142EFA3_2DB8_4FA0_90CC_65C61CCEFD62_.wvu.PrintArea" localSheetId="8" hidden="1">'PRO FORMA'!$A$1:$V$40</definedName>
    <definedName name="Z_8142EFA3_2DB8_4FA0_90CC_65C61CCEFD62_.wvu.PrintArea" localSheetId="5" hidden="1">SOURCES!$A$1:$K$40</definedName>
    <definedName name="Z_8142EFA3_2DB8_4FA0_90CC_65C61CCEFD62_.wvu.PrintArea" localSheetId="6" hidden="1">'TAX CREDIT'!$A$1:$I$130</definedName>
    <definedName name="Z_8142EFA3_2DB8_4FA0_90CC_65C61CCEFD62_.wvu.PrintArea" localSheetId="4" hidden="1">USES!$A$1:$I$124</definedName>
    <definedName name="Z_8142EFA3_2DB8_4FA0_90CC_65C61CCEFD62_.wvu.PrintTitles" localSheetId="8" hidden="1">'PRO FORMA'!$A:$B,'PRO FORMA'!$1:$1</definedName>
    <definedName name="Z_9A1BF858_0700_49AF_A308_5283E02DA063_.wvu.PrintArea" localSheetId="1" hidden="1">'DEV TEAM'!$A$1:$I$166</definedName>
    <definedName name="Z_9A1BF858_0700_49AF_A308_5283E02DA063_.wvu.PrintArea" localSheetId="8" hidden="1">'PRO FORMA'!$A$1:$V$40</definedName>
    <definedName name="Z_9A1BF858_0700_49AF_A308_5283E02DA063_.wvu.PrintArea" localSheetId="5" hidden="1">SOURCES!$A$1:$K$40</definedName>
    <definedName name="Z_9A1BF858_0700_49AF_A308_5283E02DA063_.wvu.PrintArea" localSheetId="6" hidden="1">'TAX CREDIT'!$A$1:$I$130</definedName>
    <definedName name="Z_9A1BF858_0700_49AF_A308_5283E02DA063_.wvu.PrintArea" localSheetId="4" hidden="1">USES!$A$1:$I$124</definedName>
    <definedName name="Z_9A1BF858_0700_49AF_A308_5283E02DA063_.wvu.PrintTitles" localSheetId="8" hidden="1">'PRO FORMA'!$A:$B,'PRO FORMA'!$1:$1</definedName>
    <definedName name="Z_A1879216_4226_4AD8_8303_3842A38BCF1B_.wvu.PrintArea" localSheetId="1" hidden="1">'DEV TEAM'!$A$1:$I$166</definedName>
    <definedName name="Z_A1879216_4226_4AD8_8303_3842A38BCF1B_.wvu.PrintArea" localSheetId="8" hidden="1">'PRO FORMA'!$A$1:$V$40</definedName>
    <definedName name="Z_A1879216_4226_4AD8_8303_3842A38BCF1B_.wvu.PrintArea" localSheetId="5" hidden="1">SOURCES!$A$1:$K$40</definedName>
    <definedName name="Z_A1879216_4226_4AD8_8303_3842A38BCF1B_.wvu.PrintArea" localSheetId="6" hidden="1">'TAX CREDIT'!$A$1:$I$130</definedName>
    <definedName name="Z_A1879216_4226_4AD8_8303_3842A38BCF1B_.wvu.PrintArea" localSheetId="4" hidden="1">USES!$A$1:$I$124</definedName>
    <definedName name="Z_A1879216_4226_4AD8_8303_3842A38BCF1B_.wvu.PrintTitles" localSheetId="8" hidden="1">'PRO FORMA'!$A:$B,'PRO FORMA'!$1:$1</definedName>
    <definedName name="Z_C2565ED2_FB16_4AD9_AFF0_CED4C44F72DA_.wvu.PrintArea" localSheetId="1" hidden="1">'DEV TEAM'!$A$1:$I$166</definedName>
    <definedName name="Z_C2565ED2_FB16_4AD9_AFF0_CED4C44F72DA_.wvu.PrintArea" localSheetId="8" hidden="1">'PRO FORMA'!$A$1:$V$40</definedName>
    <definedName name="Z_C2565ED2_FB16_4AD9_AFF0_CED4C44F72DA_.wvu.PrintArea" localSheetId="5" hidden="1">SOURCES!$A$1:$K$40</definedName>
    <definedName name="Z_C2565ED2_FB16_4AD9_AFF0_CED4C44F72DA_.wvu.PrintArea" localSheetId="6" hidden="1">'TAX CREDIT'!$A$1:$I$130</definedName>
    <definedName name="Z_C2565ED2_FB16_4AD9_AFF0_CED4C44F72DA_.wvu.PrintArea" localSheetId="4" hidden="1">USES!$A$1:$I$124</definedName>
    <definedName name="Z_C2565ED2_FB16_4AD9_AFF0_CED4C44F72DA_.wvu.PrintTitles" localSheetId="8" hidden="1">'PRO FORMA'!$A:$B,'PRO FORMA'!$1:$1</definedName>
    <definedName name="Z_C39AB591_3723_49A0_B177_B840906E8341_.wvu.PrintArea" localSheetId="1" hidden="1">'DEV TEAM'!$A$1:$I$166</definedName>
    <definedName name="Z_C39AB591_3723_49A0_B177_B840906E8341_.wvu.PrintArea" localSheetId="8" hidden="1">'PRO FORMA'!$A$1:$V$40</definedName>
    <definedName name="Z_C39AB591_3723_49A0_B177_B840906E8341_.wvu.PrintArea" localSheetId="5" hidden="1">SOURCES!$A$1:$K$40</definedName>
    <definedName name="Z_C39AB591_3723_49A0_B177_B840906E8341_.wvu.PrintArea" localSheetId="6" hidden="1">'TAX CREDIT'!$A$1:$I$130</definedName>
    <definedName name="Z_C39AB591_3723_49A0_B177_B840906E8341_.wvu.PrintArea" localSheetId="4" hidden="1">USES!$A$1:$I$124</definedName>
    <definedName name="Z_C39AB591_3723_49A0_B177_B840906E8341_.wvu.PrintTitles" localSheetId="8" hidden="1">'PRO FORMA'!$A:$B,'PRO FORMA'!$1:$1</definedName>
    <definedName name="Z_C6533090_8A80_47A4_9BC4_E66215F4127C_.wvu.PrintArea" localSheetId="1" hidden="1">'DEV TEAM'!$A$1:$I$166</definedName>
    <definedName name="Z_C6533090_8A80_47A4_9BC4_E66215F4127C_.wvu.PrintArea" localSheetId="8" hidden="1">'PRO FORMA'!$A$1:$V$40</definedName>
    <definedName name="Z_C6533090_8A80_47A4_9BC4_E66215F4127C_.wvu.PrintArea" localSheetId="5" hidden="1">SOURCES!$A$1:$K$40</definedName>
    <definedName name="Z_C6533090_8A80_47A4_9BC4_E66215F4127C_.wvu.PrintArea" localSheetId="6" hidden="1">'TAX CREDIT'!$A$1:$I$130</definedName>
    <definedName name="Z_C6533090_8A80_47A4_9BC4_E66215F4127C_.wvu.PrintArea" localSheetId="4" hidden="1">USES!$A$1:$I$124</definedName>
    <definedName name="Z_C6533090_8A80_47A4_9BC4_E66215F4127C_.wvu.PrintTitles" localSheetId="8" hidden="1">'PRO FORMA'!$A:$B,'PRO FORMA'!$1:$1</definedName>
    <definedName name="Z_DC289960_5C22_11D6_B699_00010261CDBB_.wvu.PrintTitles" localSheetId="8" hidden="1">'PRO FORMA'!$A:$B</definedName>
    <definedName name="Z_E132EC1F_F891_4922_AB90_4FA7835D9B5A_.wvu.PrintArea" localSheetId="1" hidden="1">'DEV TEAM'!$A$1:$I$166</definedName>
    <definedName name="Z_E132EC1F_F891_4922_AB90_4FA7835D9B5A_.wvu.PrintArea" localSheetId="8" hidden="1">'PRO FORMA'!$A$1:$V$40</definedName>
    <definedName name="Z_E132EC1F_F891_4922_AB90_4FA7835D9B5A_.wvu.PrintArea" localSheetId="5" hidden="1">SOURCES!$A$1:$K$40</definedName>
    <definedName name="Z_E132EC1F_F891_4922_AB90_4FA7835D9B5A_.wvu.PrintArea" localSheetId="6" hidden="1">'TAX CREDIT'!$A$1:$I$130</definedName>
    <definedName name="Z_E132EC1F_F891_4922_AB90_4FA7835D9B5A_.wvu.PrintArea" localSheetId="4" hidden="1">USES!$A$1:$I$124</definedName>
    <definedName name="Z_E132EC1F_F891_4922_AB90_4FA7835D9B5A_.wvu.PrintTitles" localSheetId="8" hidden="1">'PRO FORMA'!$A:$B,'PRO FORMA'!$1:$1</definedName>
  </definedNames>
  <calcPr calcId="145621"/>
  <customWorkbookViews>
    <customWorkbookView name="Robinson, Kristen - Personal View" guid="{C39AB591-3723-49A0-B177-B840906E8341}" mergeInterval="0" personalView="1" maximized="1" windowWidth="1276" windowHeight="571" tabRatio="869" activeSheetId="1"/>
    <customWorkbookView name="Cook, Turia M. - Personal View" guid="{E132EC1F-F891-4922-AB90-4FA7835D9B5A}" mergeInterval="0" personalView="1" maximized="1" windowWidth="592" windowHeight="167" tabRatio="869" activeSheetId="1"/>
    <customWorkbookView name="RentalHousing - Personal View" guid="{602BBDD0-2A0B-434E-AE8E-4C472F9AEC01}" mergeInterval="0" personalView="1" maximized="1" windowWidth="1020" windowHeight="549" tabRatio="869" activeSheetId="1"/>
    <customWorkbookView name="maneval - Personal View" guid="{C2565ED2-FB16-4AD9-AFF0-CED4C44F72DA}" mergeInterval="0" personalView="1" maximized="1" windowWidth="1020" windowHeight="565" tabRatio="869" activeSheetId="1"/>
    <customWorkbookView name="cohen - Personal View" guid="{0A080B76-CAC1-49D6-A14B-9DA724D07E2A}" mergeInterval="0" personalView="1" maximized="1" windowWidth="1020" windowHeight="579" tabRatio="869" activeSheetId="2"/>
    <customWorkbookView name="Barry Deemer - Personal View" guid="{DC289960-5C22-11D6-B699-00010261CDBB}" mergeInterval="0" personalView="1" maximized="1" windowWidth="796" windowHeight="413" tabRatio="929" activeSheetId="2"/>
    <customWorkbookView name="Mickel R. Farmer - Personal View" guid="{714B32FB-A92F-4F7C-8495-8C3BCEB888AE}" mergeInterval="0" personalView="1" maximized="1" windowWidth="994" windowHeight="605" tabRatio="869" activeSheetId="9" showComments="commIndAndComment"/>
    <customWorkbookView name="Coleman - Personal View" guid="{A1879216-4226-4AD8-8303-3842A38BCF1B}" mergeInterval="0" personalView="1" maximized="1" windowWidth="1020" windowHeight="544" tabRatio="869" activeSheetId="1"/>
    <customWorkbookView name="Roberts, Maia - Personal View" guid="{3B78583D-5B6A-4751-8EF2-A2270A01FB56}" mergeInterval="0" personalView="1" maximized="1" windowWidth="1020" windowHeight="515" tabRatio="869" activeSheetId="5"/>
    <customWorkbookView name="Cohen, Andrew B. - Personal View" guid="{9A1BF858-0700-49AF-A308-5283E02DA063}" mergeInterval="0" personalView="1" maximized="1" windowWidth="1020" windowHeight="555" tabRatio="869" activeSheetId="3"/>
    <customWorkbookView name="Talios, Diana - Personal View" guid="{C6533090-8A80-47A4-9BC4-E66215F4127C}" mergeInterval="0" personalView="1" maximized="1" windowWidth="982" windowHeight="506" tabRatio="869" activeSheetId="8"/>
    <customWorkbookView name="Cornick, Elaine - Personal View" guid="{3659D36C-86F8-45BE-8B0F-DC260D021512}" mergeInterval="0" personalView="1" maximized="1" windowWidth="796" windowHeight="377" tabRatio="869" activeSheetId="1"/>
    <customWorkbookView name="Robinson, Kristen J - Personal View" guid="{8142EFA3-2DB8-4FA0-90CC-65C61CCEFD62}" mergeInterval="0" personalView="1" maximized="1" windowWidth="1600" windowHeight="675" tabRatio="869" activeSheetId="1"/>
  </customWorkbookViews>
</workbook>
</file>

<file path=xl/calcChain.xml><?xml version="1.0" encoding="utf-8"?>
<calcChain xmlns="http://schemas.openxmlformats.org/spreadsheetml/2006/main">
  <c r="D17" i="13" l="1"/>
  <c r="D12" i="13" l="1"/>
  <c r="E26" i="8" l="1"/>
  <c r="H33" i="12"/>
  <c r="H32" i="12"/>
  <c r="H15" i="12"/>
  <c r="H14" i="12"/>
  <c r="K10" i="13" l="1"/>
  <c r="J11" i="13"/>
  <c r="J9" i="13"/>
  <c r="I11" i="13"/>
  <c r="I9" i="13"/>
  <c r="J7" i="13"/>
  <c r="I7" i="13"/>
  <c r="H11" i="13"/>
  <c r="K11" i="13" s="1"/>
  <c r="H7" i="13"/>
  <c r="K7" i="13" s="1"/>
  <c r="D25" i="13"/>
  <c r="D8" i="13"/>
  <c r="D18" i="13" s="1"/>
  <c r="H34" i="12"/>
  <c r="F34" i="12"/>
  <c r="D34" i="12"/>
  <c r="H27" i="12"/>
  <c r="F27" i="12"/>
  <c r="D27" i="12"/>
  <c r="H16" i="12"/>
  <c r="F16" i="12"/>
  <c r="D16" i="12"/>
  <c r="H8" i="12"/>
  <c r="F8" i="12"/>
  <c r="D8" i="12"/>
  <c r="D24" i="13" l="1"/>
  <c r="D26" i="13" s="1"/>
  <c r="D29" i="13" s="1"/>
  <c r="D30" i="13" s="1"/>
  <c r="D31" i="13" s="1"/>
  <c r="H9" i="13"/>
  <c r="K9" i="13" s="1"/>
  <c r="I69" i="8"/>
  <c r="I64" i="8"/>
  <c r="D19" i="13" s="1"/>
  <c r="D28" i="13" s="1"/>
  <c r="H64" i="8"/>
  <c r="G64" i="8"/>
  <c r="F64" i="8"/>
  <c r="E15" i="8"/>
  <c r="D20" i="1"/>
  <c r="E20" i="8" s="1"/>
  <c r="D17" i="1"/>
  <c r="D14" i="1"/>
  <c r="G36" i="3"/>
  <c r="B2" i="10" l="1"/>
  <c r="B1" i="5"/>
  <c r="B2" i="4"/>
  <c r="B2" i="3"/>
  <c r="B2" i="8"/>
  <c r="B2" i="2"/>
  <c r="D14" i="10"/>
  <c r="J8" i="3"/>
  <c r="K8" i="3" s="1"/>
  <c r="L8" i="3" s="1"/>
  <c r="D3" i="9" l="1"/>
  <c r="C15" i="9"/>
  <c r="E24" i="5" l="1"/>
  <c r="C21" i="9" l="1"/>
  <c r="D21" i="9"/>
  <c r="E21" i="9"/>
  <c r="F21" i="9"/>
  <c r="G21" i="9"/>
  <c r="H21" i="9"/>
  <c r="I21" i="9"/>
  <c r="J21" i="9"/>
  <c r="K21" i="9"/>
  <c r="L21" i="9"/>
  <c r="M21" i="9"/>
  <c r="N21" i="9"/>
  <c r="O21" i="9"/>
  <c r="P21" i="9"/>
  <c r="Q21" i="9"/>
  <c r="R21" i="9"/>
  <c r="S21" i="9"/>
  <c r="T21" i="9"/>
  <c r="U21" i="9"/>
  <c r="V21" i="9"/>
  <c r="C22" i="9"/>
  <c r="D22" i="9"/>
  <c r="E22" i="9"/>
  <c r="F22" i="9"/>
  <c r="G22" i="9"/>
  <c r="H22" i="9"/>
  <c r="I22" i="9"/>
  <c r="J22" i="9"/>
  <c r="K22" i="9"/>
  <c r="L22" i="9"/>
  <c r="M22" i="9"/>
  <c r="N22" i="9"/>
  <c r="O22" i="9"/>
  <c r="P22" i="9"/>
  <c r="Q22" i="9"/>
  <c r="R22" i="9"/>
  <c r="S22" i="9"/>
  <c r="T22" i="9"/>
  <c r="U22" i="9"/>
  <c r="V22" i="9"/>
  <c r="C23" i="9"/>
  <c r="D23" i="9"/>
  <c r="E23" i="9"/>
  <c r="F23" i="9"/>
  <c r="G23" i="9"/>
  <c r="H23" i="9"/>
  <c r="I23" i="9"/>
  <c r="J23" i="9"/>
  <c r="K23" i="9"/>
  <c r="L23" i="9"/>
  <c r="M23" i="9"/>
  <c r="N23" i="9"/>
  <c r="O23" i="9"/>
  <c r="P23" i="9"/>
  <c r="Q23" i="9"/>
  <c r="R23" i="9"/>
  <c r="S23" i="9"/>
  <c r="T23" i="9"/>
  <c r="U23" i="9"/>
  <c r="V23" i="9"/>
  <c r="C24" i="9"/>
  <c r="D24" i="9"/>
  <c r="E24" i="9"/>
  <c r="F24" i="9"/>
  <c r="G24" i="9"/>
  <c r="H24" i="9"/>
  <c r="I24" i="9"/>
  <c r="J24" i="9"/>
  <c r="K24" i="9"/>
  <c r="L24" i="9"/>
  <c r="M24" i="9"/>
  <c r="N24" i="9"/>
  <c r="O24" i="9"/>
  <c r="P24" i="9"/>
  <c r="Q24" i="9"/>
  <c r="R24" i="9"/>
  <c r="S24" i="9"/>
  <c r="T24" i="9"/>
  <c r="U24" i="9"/>
  <c r="V24" i="9"/>
  <c r="C25" i="9"/>
  <c r="D25" i="9"/>
  <c r="E25" i="9"/>
  <c r="F25" i="9"/>
  <c r="G25" i="9"/>
  <c r="H25" i="9"/>
  <c r="I25" i="9"/>
  <c r="J25" i="9"/>
  <c r="K25" i="9"/>
  <c r="L25" i="9"/>
  <c r="M25" i="9"/>
  <c r="N25" i="9"/>
  <c r="O25" i="9"/>
  <c r="P25" i="9"/>
  <c r="Q25" i="9"/>
  <c r="R25" i="9"/>
  <c r="S25" i="9"/>
  <c r="T25" i="9"/>
  <c r="U25" i="9"/>
  <c r="V25" i="9"/>
  <c r="C26" i="9"/>
  <c r="D26" i="9"/>
  <c r="E26" i="9"/>
  <c r="F26" i="9"/>
  <c r="G26" i="9"/>
  <c r="H26" i="9"/>
  <c r="I26" i="9"/>
  <c r="J26" i="9"/>
  <c r="K26" i="9"/>
  <c r="L26" i="9"/>
  <c r="M26" i="9"/>
  <c r="N26" i="9"/>
  <c r="O26" i="9"/>
  <c r="P26" i="9"/>
  <c r="Q26" i="9"/>
  <c r="R26" i="9"/>
  <c r="S26" i="9"/>
  <c r="T26" i="9"/>
  <c r="U26" i="9"/>
  <c r="V26" i="9"/>
  <c r="C33" i="9"/>
  <c r="D33" i="9"/>
  <c r="E33" i="9"/>
  <c r="F33" i="9"/>
  <c r="G33" i="9"/>
  <c r="H33" i="9"/>
  <c r="I33" i="9"/>
  <c r="J33" i="9"/>
  <c r="K33" i="9"/>
  <c r="L33" i="9"/>
  <c r="M33" i="9"/>
  <c r="N33" i="9"/>
  <c r="O33" i="9"/>
  <c r="P33" i="9"/>
  <c r="Q33" i="9"/>
  <c r="R33" i="9"/>
  <c r="S33" i="9"/>
  <c r="T33" i="9"/>
  <c r="U33" i="9"/>
  <c r="V33" i="9"/>
  <c r="C34" i="9"/>
  <c r="D34" i="9"/>
  <c r="E34" i="9"/>
  <c r="F34" i="9"/>
  <c r="G34" i="9"/>
  <c r="H34" i="9"/>
  <c r="I34" i="9"/>
  <c r="J34" i="9"/>
  <c r="K34" i="9"/>
  <c r="L34" i="9"/>
  <c r="M34" i="9"/>
  <c r="N34" i="9"/>
  <c r="O34" i="9"/>
  <c r="P34" i="9"/>
  <c r="Q34" i="9"/>
  <c r="R34" i="9"/>
  <c r="S34" i="9"/>
  <c r="T34" i="9"/>
  <c r="U34" i="9"/>
  <c r="V34" i="9"/>
  <c r="C35" i="9"/>
  <c r="D35" i="9"/>
  <c r="E35" i="9"/>
  <c r="F35" i="9"/>
  <c r="G35" i="9"/>
  <c r="H35" i="9"/>
  <c r="I35" i="9"/>
  <c r="J35" i="9"/>
  <c r="K35" i="9"/>
  <c r="L35" i="9"/>
  <c r="M35" i="9"/>
  <c r="N35" i="9"/>
  <c r="O35" i="9"/>
  <c r="P35" i="9"/>
  <c r="Q35" i="9"/>
  <c r="R35" i="9"/>
  <c r="S35" i="9"/>
  <c r="T35" i="9"/>
  <c r="U35" i="9"/>
  <c r="V35" i="9"/>
  <c r="C36" i="9"/>
  <c r="D36" i="9"/>
  <c r="E36" i="9"/>
  <c r="F36" i="9"/>
  <c r="G36" i="9"/>
  <c r="H36" i="9"/>
  <c r="I36" i="9"/>
  <c r="J36" i="9"/>
  <c r="K36" i="9"/>
  <c r="L36" i="9"/>
  <c r="M36" i="9"/>
  <c r="N36" i="9"/>
  <c r="O36" i="9"/>
  <c r="P36" i="9"/>
  <c r="Q36" i="9"/>
  <c r="R36" i="9"/>
  <c r="S36" i="9"/>
  <c r="T36" i="9"/>
  <c r="U36" i="9"/>
  <c r="V36" i="9"/>
  <c r="C6" i="8"/>
  <c r="C7" i="8"/>
  <c r="C8" i="8"/>
  <c r="H8" i="8"/>
  <c r="C9" i="8"/>
  <c r="I12" i="8"/>
  <c r="I13" i="8"/>
  <c r="I14" i="8"/>
  <c r="I15" i="8"/>
  <c r="I16" i="8"/>
  <c r="I17" i="8"/>
  <c r="I18" i="8"/>
  <c r="B21" i="8"/>
  <c r="E21" i="8"/>
  <c r="D30" i="8"/>
  <c r="F41" i="8"/>
  <c r="D52" i="8"/>
  <c r="E52" i="8"/>
  <c r="F52" i="8"/>
  <c r="G52" i="8"/>
  <c r="H52" i="8"/>
  <c r="I52" i="8"/>
  <c r="D53" i="8"/>
  <c r="E53" i="8"/>
  <c r="F53" i="8"/>
  <c r="G53" i="8"/>
  <c r="H53" i="8"/>
  <c r="I53" i="8"/>
  <c r="D54" i="8"/>
  <c r="E54" i="8"/>
  <c r="F54" i="8"/>
  <c r="G54" i="8"/>
  <c r="H54" i="8"/>
  <c r="I54" i="8"/>
  <c r="D55" i="8"/>
  <c r="E55" i="8"/>
  <c r="F55" i="8"/>
  <c r="G55" i="8"/>
  <c r="H55" i="8"/>
  <c r="I55" i="8"/>
  <c r="D56" i="8"/>
  <c r="E56" i="8"/>
  <c r="F56" i="8"/>
  <c r="G56" i="8"/>
  <c r="H56" i="8"/>
  <c r="I56" i="8"/>
  <c r="D57" i="8"/>
  <c r="E57" i="8"/>
  <c r="F57" i="8"/>
  <c r="G57" i="8"/>
  <c r="H57" i="8"/>
  <c r="I57" i="8"/>
  <c r="D58" i="8"/>
  <c r="E58" i="8"/>
  <c r="F58" i="8"/>
  <c r="G58" i="8"/>
  <c r="H58" i="8"/>
  <c r="I58" i="8"/>
  <c r="H59" i="8"/>
  <c r="I44" i="8" s="1"/>
  <c r="I59" i="8"/>
  <c r="F63" i="8"/>
  <c r="G63" i="8"/>
  <c r="H63" i="8"/>
  <c r="I63" i="8"/>
  <c r="F65" i="8"/>
  <c r="G65" i="8"/>
  <c r="H65" i="8"/>
  <c r="I65" i="8"/>
  <c r="F66" i="8"/>
  <c r="G66" i="8"/>
  <c r="H66" i="8"/>
  <c r="I66" i="8"/>
  <c r="I67" i="8"/>
  <c r="I68" i="8"/>
  <c r="I70" i="8"/>
  <c r="I77" i="8"/>
  <c r="I78" i="8"/>
  <c r="I79" i="8"/>
  <c r="F28" i="7"/>
  <c r="I36" i="7"/>
  <c r="I37" i="7"/>
  <c r="I74" i="7"/>
  <c r="G76" i="7"/>
  <c r="I97" i="7"/>
  <c r="I99" i="7" s="1"/>
  <c r="I101" i="7" s="1"/>
  <c r="D12" i="1" s="1"/>
  <c r="E12" i="8" s="1"/>
  <c r="F114" i="7"/>
  <c r="G114" i="7"/>
  <c r="I70" i="7" s="1"/>
  <c r="D122" i="7"/>
  <c r="H122" i="7"/>
  <c r="G127" i="7"/>
  <c r="H127" i="7"/>
  <c r="G15" i="6"/>
  <c r="K15" i="6"/>
  <c r="H27" i="6"/>
  <c r="D38" i="9" s="1"/>
  <c r="K27" i="6"/>
  <c r="H28" i="6"/>
  <c r="K28" i="6"/>
  <c r="K33" i="6"/>
  <c r="I75" i="8" s="1"/>
  <c r="I7" i="5"/>
  <c r="E8" i="5"/>
  <c r="I8" i="5"/>
  <c r="E9" i="5"/>
  <c r="I9" i="5"/>
  <c r="E10" i="5"/>
  <c r="I10" i="5"/>
  <c r="I11" i="5"/>
  <c r="I12" i="5"/>
  <c r="F13" i="5"/>
  <c r="I13" i="5" s="1"/>
  <c r="I15" i="5" s="1"/>
  <c r="G13" i="5"/>
  <c r="H13" i="5"/>
  <c r="E14" i="5"/>
  <c r="I14" i="5"/>
  <c r="F15" i="5"/>
  <c r="I86" i="8" s="1"/>
  <c r="G15" i="5"/>
  <c r="H15" i="5"/>
  <c r="E20" i="5"/>
  <c r="I20" i="5"/>
  <c r="E21" i="5"/>
  <c r="I21" i="5"/>
  <c r="E22" i="5"/>
  <c r="I22" i="5"/>
  <c r="I23" i="5"/>
  <c r="I33" i="5" s="1"/>
  <c r="I24" i="5"/>
  <c r="I25" i="5"/>
  <c r="I26" i="5"/>
  <c r="I27" i="5"/>
  <c r="I28" i="5"/>
  <c r="I29" i="5"/>
  <c r="I30" i="5"/>
  <c r="I31" i="5"/>
  <c r="I32" i="5"/>
  <c r="F33" i="5"/>
  <c r="I87" i="8" s="1"/>
  <c r="G33" i="5"/>
  <c r="H33" i="5"/>
  <c r="I37" i="5"/>
  <c r="I38" i="5"/>
  <c r="I39" i="5"/>
  <c r="I40" i="5"/>
  <c r="I41" i="5"/>
  <c r="I42" i="5"/>
  <c r="I43" i="5"/>
  <c r="I44" i="5"/>
  <c r="I45" i="5"/>
  <c r="I46" i="5"/>
  <c r="I47" i="5"/>
  <c r="F49" i="5"/>
  <c r="I88" i="8" s="1"/>
  <c r="G49" i="5"/>
  <c r="H49" i="5"/>
  <c r="I56" i="5"/>
  <c r="I57" i="5"/>
  <c r="I58" i="5"/>
  <c r="I59" i="5"/>
  <c r="I60" i="5"/>
  <c r="I62" i="5"/>
  <c r="F63" i="5"/>
  <c r="I89" i="8" s="1"/>
  <c r="G63" i="5"/>
  <c r="H63" i="5"/>
  <c r="H64" i="5"/>
  <c r="G72" i="5"/>
  <c r="H72" i="5"/>
  <c r="I76" i="5"/>
  <c r="I77" i="5"/>
  <c r="I87" i="5" s="1"/>
  <c r="I78" i="5"/>
  <c r="I79" i="5"/>
  <c r="I80" i="5"/>
  <c r="I81" i="5"/>
  <c r="I82" i="5"/>
  <c r="I83" i="5"/>
  <c r="I84" i="5"/>
  <c r="I85" i="5"/>
  <c r="I86" i="5"/>
  <c r="F87" i="5"/>
  <c r="I92" i="8" s="1"/>
  <c r="G87" i="5"/>
  <c r="H87" i="5"/>
  <c r="I91" i="5"/>
  <c r="I92" i="5"/>
  <c r="I93" i="5"/>
  <c r="I94" i="5"/>
  <c r="I95" i="5"/>
  <c r="F96" i="5"/>
  <c r="I93" i="8" s="1"/>
  <c r="F107" i="5"/>
  <c r="F108" i="5"/>
  <c r="I28" i="4"/>
  <c r="F38" i="8" s="1"/>
  <c r="I53" i="4"/>
  <c r="F39" i="8" s="1"/>
  <c r="I66" i="4"/>
  <c r="D15" i="9" s="1"/>
  <c r="E15" i="9" s="1"/>
  <c r="F15" i="9" s="1"/>
  <c r="G15" i="9" s="1"/>
  <c r="H15" i="9" s="1"/>
  <c r="I15" i="9" s="1"/>
  <c r="J15" i="9" s="1"/>
  <c r="K15" i="9" s="1"/>
  <c r="L15" i="9" s="1"/>
  <c r="M15" i="9" s="1"/>
  <c r="N15" i="9" s="1"/>
  <c r="O15" i="9" s="1"/>
  <c r="P15" i="9" s="1"/>
  <c r="Q15" i="9" s="1"/>
  <c r="R15" i="9" s="1"/>
  <c r="S15" i="9" s="1"/>
  <c r="T15" i="9" s="1"/>
  <c r="U15" i="9" s="1"/>
  <c r="V15" i="9" s="1"/>
  <c r="J9" i="3"/>
  <c r="K9" i="3" s="1"/>
  <c r="J10" i="3"/>
  <c r="K10" i="3" s="1"/>
  <c r="L10" i="3" s="1"/>
  <c r="J11" i="3"/>
  <c r="K11" i="3" s="1"/>
  <c r="L11" i="3" s="1"/>
  <c r="J12" i="3"/>
  <c r="K12" i="3" s="1"/>
  <c r="L12" i="3" s="1"/>
  <c r="J13" i="3"/>
  <c r="K13" i="3" s="1"/>
  <c r="L13" i="3" s="1"/>
  <c r="J14" i="3"/>
  <c r="K14" i="3" s="1"/>
  <c r="L14" i="3" s="1"/>
  <c r="J15" i="3"/>
  <c r="K15" i="3" s="1"/>
  <c r="L15" i="3" s="1"/>
  <c r="J16" i="3"/>
  <c r="K16" i="3" s="1"/>
  <c r="L16" i="3" s="1"/>
  <c r="J17" i="3"/>
  <c r="K17" i="3" s="1"/>
  <c r="L17" i="3" s="1"/>
  <c r="D18" i="3"/>
  <c r="E18" i="3"/>
  <c r="I82" i="1" s="1"/>
  <c r="F25" i="3"/>
  <c r="G25" i="3" s="1"/>
  <c r="F26" i="3"/>
  <c r="G26" i="3" s="1"/>
  <c r="F27" i="3"/>
  <c r="G27" i="3" s="1"/>
  <c r="F28" i="3"/>
  <c r="G28" i="3" s="1"/>
  <c r="F29" i="3"/>
  <c r="G29" i="3" s="1"/>
  <c r="F30" i="3"/>
  <c r="G30" i="3" s="1"/>
  <c r="F31" i="3"/>
  <c r="G31" i="3" s="1"/>
  <c r="F32" i="3"/>
  <c r="G32" i="3" s="1"/>
  <c r="F33" i="3"/>
  <c r="G33" i="3" s="1"/>
  <c r="F34" i="3"/>
  <c r="G34" i="3" s="1"/>
  <c r="C35" i="3"/>
  <c r="E27" i="8" s="1"/>
  <c r="D35" i="3"/>
  <c r="I83" i="1" s="1"/>
  <c r="L46" i="3"/>
  <c r="L47" i="3"/>
  <c r="L48" i="3"/>
  <c r="L49" i="3"/>
  <c r="L50" i="3"/>
  <c r="G51" i="3"/>
  <c r="H51" i="3"/>
  <c r="G64" i="3"/>
  <c r="H64" i="3"/>
  <c r="I84" i="1" s="1"/>
  <c r="D13" i="1"/>
  <c r="E13" i="8" s="1"/>
  <c r="E14" i="8"/>
  <c r="D16" i="1"/>
  <c r="E16" i="8" s="1"/>
  <c r="E17" i="8"/>
  <c r="D18" i="1"/>
  <c r="E18" i="8" s="1"/>
  <c r="D19" i="1"/>
  <c r="E19" i="8" s="1"/>
  <c r="D86" i="1"/>
  <c r="D95" i="1"/>
  <c r="I102" i="1"/>
  <c r="H115" i="1"/>
  <c r="I19" i="8" s="1"/>
  <c r="I93" i="1" l="1"/>
  <c r="I38" i="8"/>
  <c r="C13" i="9"/>
  <c r="D13" i="9" s="1"/>
  <c r="E13" i="9" s="1"/>
  <c r="F13" i="9" s="1"/>
  <c r="G13" i="9" s="1"/>
  <c r="H13" i="9" s="1"/>
  <c r="I13" i="9" s="1"/>
  <c r="J13" i="9" s="1"/>
  <c r="K13" i="9" s="1"/>
  <c r="L13" i="9" s="1"/>
  <c r="M13" i="9" s="1"/>
  <c r="N13" i="9" s="1"/>
  <c r="O13" i="9" s="1"/>
  <c r="P13" i="9" s="1"/>
  <c r="Q13" i="9" s="1"/>
  <c r="R13" i="9" s="1"/>
  <c r="S13" i="9" s="1"/>
  <c r="T13" i="9" s="1"/>
  <c r="U13" i="9" s="1"/>
  <c r="V13" i="9" s="1"/>
  <c r="H97" i="5"/>
  <c r="I69" i="7" s="1"/>
  <c r="I75" i="7" s="1"/>
  <c r="I77" i="7" s="1"/>
  <c r="I79" i="7" s="1"/>
  <c r="I81" i="7" s="1"/>
  <c r="I63" i="5"/>
  <c r="I41" i="8"/>
  <c r="C16" i="9"/>
  <c r="D16" i="9" s="1"/>
  <c r="E16" i="9" s="1"/>
  <c r="F16" i="9" s="1"/>
  <c r="G16" i="9" s="1"/>
  <c r="H16" i="9" s="1"/>
  <c r="I16" i="9" s="1"/>
  <c r="J16" i="9" s="1"/>
  <c r="K16" i="9" s="1"/>
  <c r="L16" i="9" s="1"/>
  <c r="M16" i="9" s="1"/>
  <c r="N16" i="9" s="1"/>
  <c r="O16" i="9" s="1"/>
  <c r="P16" i="9" s="1"/>
  <c r="Q16" i="9" s="1"/>
  <c r="R16" i="9" s="1"/>
  <c r="S16" i="9" s="1"/>
  <c r="T16" i="9" s="1"/>
  <c r="U16" i="9" s="1"/>
  <c r="V16" i="9" s="1"/>
  <c r="F35" i="3"/>
  <c r="I39" i="8"/>
  <c r="C14" i="9"/>
  <c r="D14" i="9" s="1"/>
  <c r="E14" i="9" s="1"/>
  <c r="F14" i="9" s="1"/>
  <c r="G14" i="9" s="1"/>
  <c r="H14" i="9" s="1"/>
  <c r="I14" i="9" s="1"/>
  <c r="J14" i="9" s="1"/>
  <c r="K14" i="9" s="1"/>
  <c r="L14" i="9" s="1"/>
  <c r="M14" i="9" s="1"/>
  <c r="N14" i="9" s="1"/>
  <c r="O14" i="9" s="1"/>
  <c r="P14" i="9" s="1"/>
  <c r="Q14" i="9" s="1"/>
  <c r="R14" i="9" s="1"/>
  <c r="S14" i="9" s="1"/>
  <c r="T14" i="9" s="1"/>
  <c r="U14" i="9" s="1"/>
  <c r="V14" i="9" s="1"/>
  <c r="F116" i="5"/>
  <c r="F117" i="5" s="1"/>
  <c r="F118" i="5" s="1"/>
  <c r="F120" i="5" s="1"/>
  <c r="F64" i="5"/>
  <c r="F105" i="5" s="1"/>
  <c r="I49" i="5"/>
  <c r="G64" i="5"/>
  <c r="G97" i="5" s="1"/>
  <c r="H69" i="7" s="1"/>
  <c r="I71" i="8"/>
  <c r="G35" i="3"/>
  <c r="F27" i="8" s="1"/>
  <c r="L51" i="3"/>
  <c r="F106" i="5"/>
  <c r="I96" i="5"/>
  <c r="I127" i="7"/>
  <c r="I90" i="7" s="1"/>
  <c r="H71" i="8"/>
  <c r="I45" i="8" s="1"/>
  <c r="L9" i="3"/>
  <c r="K18" i="3"/>
  <c r="L18" i="3"/>
  <c r="H75" i="7"/>
  <c r="H77" i="7"/>
  <c r="H79" i="7" s="1"/>
  <c r="H81" i="7" s="1"/>
  <c r="I85" i="7" s="1"/>
  <c r="I87" i="7" s="1"/>
  <c r="I89" i="7" s="1"/>
  <c r="I90" i="8"/>
  <c r="I91" i="7"/>
  <c r="G37" i="3"/>
  <c r="U38" i="9"/>
  <c r="S38" i="9"/>
  <c r="Q38" i="9"/>
  <c r="O38" i="9"/>
  <c r="M38" i="9"/>
  <c r="K38" i="9"/>
  <c r="I38" i="9"/>
  <c r="G38" i="9"/>
  <c r="E38" i="9"/>
  <c r="C38" i="9"/>
  <c r="D28" i="9"/>
  <c r="F28" i="9"/>
  <c r="H28" i="9"/>
  <c r="J28" i="9"/>
  <c r="L28" i="9"/>
  <c r="N28" i="9"/>
  <c r="P28" i="9"/>
  <c r="R28" i="9"/>
  <c r="T28" i="9"/>
  <c r="V28" i="9"/>
  <c r="C28" i="9"/>
  <c r="E28" i="9"/>
  <c r="G28" i="9"/>
  <c r="I28" i="9"/>
  <c r="K28" i="9"/>
  <c r="M28" i="9"/>
  <c r="O28" i="9"/>
  <c r="Q28" i="9"/>
  <c r="S28" i="9"/>
  <c r="U28" i="9"/>
  <c r="F40" i="8"/>
  <c r="I40" i="8" s="1"/>
  <c r="V38" i="9"/>
  <c r="T38" i="9"/>
  <c r="R38" i="9"/>
  <c r="P38" i="9"/>
  <c r="N38" i="9"/>
  <c r="L38" i="9"/>
  <c r="J38" i="9"/>
  <c r="H38" i="9"/>
  <c r="F38" i="9"/>
  <c r="C2" i="3"/>
  <c r="B1" i="6"/>
  <c r="B3" i="7"/>
  <c r="G117" i="5" l="1"/>
  <c r="I27" i="8"/>
  <c r="C4" i="9"/>
  <c r="D4" i="9" s="1"/>
  <c r="E4" i="9" s="1"/>
  <c r="F4" i="9" s="1"/>
  <c r="G4" i="9" s="1"/>
  <c r="H4" i="9" s="1"/>
  <c r="I4" i="9" s="1"/>
  <c r="J4" i="9" s="1"/>
  <c r="K4" i="9" s="1"/>
  <c r="L4" i="9" s="1"/>
  <c r="M4" i="9" s="1"/>
  <c r="N4" i="9" s="1"/>
  <c r="O4" i="9" s="1"/>
  <c r="P4" i="9" s="1"/>
  <c r="Q4" i="9" s="1"/>
  <c r="R4" i="9" s="1"/>
  <c r="S4" i="9" s="1"/>
  <c r="T4" i="9" s="1"/>
  <c r="U4" i="9" s="1"/>
  <c r="V4" i="9" s="1"/>
  <c r="F109" i="5"/>
  <c r="I64" i="5"/>
  <c r="F110" i="5"/>
  <c r="F111" i="5" s="1"/>
  <c r="F113" i="5" s="1"/>
  <c r="G110" i="5"/>
  <c r="G111" i="5" s="1"/>
  <c r="G113" i="5" s="1"/>
  <c r="G120" i="5"/>
  <c r="I120" i="5" s="1"/>
  <c r="F71" i="5" s="1"/>
  <c r="I71" i="5" s="1"/>
  <c r="G118" i="5"/>
  <c r="F28" i="8"/>
  <c r="L52" i="3"/>
  <c r="L53" i="3" s="1"/>
  <c r="F26" i="8"/>
  <c r="I26" i="8" s="1"/>
  <c r="L19" i="3"/>
  <c r="L20" i="3" s="1"/>
  <c r="I113" i="5" l="1"/>
  <c r="F70" i="5" s="1"/>
  <c r="F72" i="5" s="1"/>
  <c r="F97" i="5" s="1"/>
  <c r="K34" i="6" s="1"/>
  <c r="I28" i="8"/>
  <c r="I30" i="8" s="1"/>
  <c r="C5" i="9"/>
  <c r="D5" i="9" s="1"/>
  <c r="E5" i="9" s="1"/>
  <c r="F5" i="9" s="1"/>
  <c r="G5" i="9" s="1"/>
  <c r="H5" i="9" s="1"/>
  <c r="I5" i="9" s="1"/>
  <c r="J5" i="9" s="1"/>
  <c r="K5" i="9" s="1"/>
  <c r="L5" i="9" s="1"/>
  <c r="M5" i="9" s="1"/>
  <c r="N5" i="9" s="1"/>
  <c r="O5" i="9" s="1"/>
  <c r="P5" i="9" s="1"/>
  <c r="Q5" i="9" s="1"/>
  <c r="R5" i="9" s="1"/>
  <c r="S5" i="9" s="1"/>
  <c r="T5" i="9" s="1"/>
  <c r="U5" i="9" s="1"/>
  <c r="V5" i="9" s="1"/>
  <c r="C3" i="9"/>
  <c r="C7" i="9" s="1"/>
  <c r="L54" i="3"/>
  <c r="F29" i="8"/>
  <c r="I70" i="5"/>
  <c r="I72" i="5" s="1"/>
  <c r="I97" i="5" s="1"/>
  <c r="I122" i="5" l="1"/>
  <c r="I91" i="8" s="1"/>
  <c r="I94" i="8" s="1"/>
  <c r="I29" i="8"/>
  <c r="I10" i="4"/>
  <c r="H36" i="12" l="1"/>
  <c r="D36" i="12"/>
  <c r="H29" i="12"/>
  <c r="D18" i="12"/>
  <c r="H18" i="12"/>
  <c r="F10" i="12"/>
  <c r="F36" i="12"/>
  <c r="F29" i="12"/>
  <c r="D29" i="12"/>
  <c r="F18" i="12"/>
  <c r="H10" i="12"/>
  <c r="D10" i="12"/>
  <c r="F37" i="8"/>
  <c r="C12" i="9" s="1"/>
  <c r="I19" i="4"/>
  <c r="I76" i="8"/>
  <c r="I80" i="8" s="1"/>
  <c r="I81" i="8" s="1"/>
  <c r="K38" i="6"/>
  <c r="K39" i="6" s="1"/>
  <c r="I31" i="8"/>
  <c r="C6" i="9"/>
  <c r="D7" i="9"/>
  <c r="E7" i="9" s="1"/>
  <c r="F7" i="9" s="1"/>
  <c r="G7" i="9" s="1"/>
  <c r="H7" i="9" s="1"/>
  <c r="I7" i="9" s="1"/>
  <c r="J7" i="9" s="1"/>
  <c r="K7" i="9" s="1"/>
  <c r="L7" i="9" s="1"/>
  <c r="M7" i="9" s="1"/>
  <c r="N7" i="9" s="1"/>
  <c r="O7" i="9" s="1"/>
  <c r="P7" i="9" s="1"/>
  <c r="Q7" i="9" s="1"/>
  <c r="R7" i="9" s="1"/>
  <c r="S7" i="9" s="1"/>
  <c r="T7" i="9" s="1"/>
  <c r="U7" i="9" s="1"/>
  <c r="V7" i="9" s="1"/>
  <c r="C8" i="9" l="1"/>
  <c r="I37" i="8"/>
  <c r="F36" i="8"/>
  <c r="I70" i="4"/>
  <c r="I71" i="4" s="1"/>
  <c r="E3" i="9"/>
  <c r="D6" i="9"/>
  <c r="D8" i="9" s="1"/>
  <c r="C11" i="9" l="1"/>
  <c r="I36" i="8"/>
  <c r="D12" i="9"/>
  <c r="E6" i="9"/>
  <c r="E8" i="9" s="1"/>
  <c r="F3" i="9"/>
  <c r="F42" i="8"/>
  <c r="E12" i="9" l="1"/>
  <c r="I42" i="8"/>
  <c r="I43" i="8" s="1"/>
  <c r="I46" i="8" s="1"/>
  <c r="G3" i="9"/>
  <c r="F6" i="9"/>
  <c r="F8" i="9" s="1"/>
  <c r="D11" i="9" l="1"/>
  <c r="C17" i="9"/>
  <c r="C18" i="9" s="1"/>
  <c r="F12" i="9"/>
  <c r="G6" i="9"/>
  <c r="G8" i="9" s="1"/>
  <c r="H3" i="9"/>
  <c r="G12" i="9" l="1"/>
  <c r="I3" i="9"/>
  <c r="H6" i="9"/>
  <c r="H8" i="9" s="1"/>
  <c r="C29" i="9"/>
  <c r="C39" i="9" s="1"/>
  <c r="C30" i="9"/>
  <c r="C40" i="9"/>
  <c r="E11" i="9"/>
  <c r="D17" i="9"/>
  <c r="D18" i="9" s="1"/>
  <c r="D29" i="9" l="1"/>
  <c r="D39" i="9" s="1"/>
  <c r="D30" i="9"/>
  <c r="D40" i="9"/>
  <c r="F11" i="9"/>
  <c r="E17" i="9"/>
  <c r="E18" i="9" s="1"/>
  <c r="H12" i="9"/>
  <c r="I6" i="9"/>
  <c r="I8" i="9" s="1"/>
  <c r="J3" i="9"/>
  <c r="K3" i="9" l="1"/>
  <c r="J6" i="9"/>
  <c r="J8" i="9" s="1"/>
  <c r="E29" i="9"/>
  <c r="E39" i="9" s="1"/>
  <c r="E30" i="9"/>
  <c r="E40" i="9"/>
  <c r="I12" i="9"/>
  <c r="G11" i="9"/>
  <c r="F17" i="9"/>
  <c r="F18" i="9" s="1"/>
  <c r="J12" i="9" l="1"/>
  <c r="H11" i="9"/>
  <c r="G17" i="9"/>
  <c r="G18" i="9" s="1"/>
  <c r="F29" i="9"/>
  <c r="F39" i="9" s="1"/>
  <c r="F30" i="9"/>
  <c r="F40" i="9"/>
  <c r="K6" i="9"/>
  <c r="K8" i="9" s="1"/>
  <c r="L3" i="9"/>
  <c r="M3" i="9" l="1"/>
  <c r="L6" i="9"/>
  <c r="L8" i="9" s="1"/>
  <c r="K12" i="9"/>
  <c r="G29" i="9"/>
  <c r="G39" i="9" s="1"/>
  <c r="G30" i="9"/>
  <c r="G40" i="9"/>
  <c r="I11" i="9"/>
  <c r="H17" i="9"/>
  <c r="H18" i="9" s="1"/>
  <c r="H29" i="9" l="1"/>
  <c r="H39" i="9" s="1"/>
  <c r="H40" i="9"/>
  <c r="H30" i="9"/>
  <c r="J11" i="9"/>
  <c r="I17" i="9"/>
  <c r="I18" i="9" s="1"/>
  <c r="L12" i="9"/>
  <c r="M6" i="9"/>
  <c r="M8" i="9" s="1"/>
  <c r="N3" i="9"/>
  <c r="O3" i="9" l="1"/>
  <c r="N6" i="9"/>
  <c r="N8" i="9" s="1"/>
  <c r="I29" i="9"/>
  <c r="I39" i="9" s="1"/>
  <c r="I30" i="9"/>
  <c r="I40" i="9"/>
  <c r="M12" i="9"/>
  <c r="K11" i="9"/>
  <c r="J17" i="9"/>
  <c r="J18" i="9" s="1"/>
  <c r="J29" i="9" l="1"/>
  <c r="J39" i="9" s="1"/>
  <c r="J30" i="9"/>
  <c r="J40" i="9"/>
  <c r="L11" i="9"/>
  <c r="K17" i="9"/>
  <c r="K18" i="9" s="1"/>
  <c r="N12" i="9"/>
  <c r="O6" i="9"/>
  <c r="O8" i="9" s="1"/>
  <c r="P3" i="9"/>
  <c r="K29" i="9" l="1"/>
  <c r="K39" i="9" s="1"/>
  <c r="K30" i="9"/>
  <c r="K40" i="9"/>
  <c r="O12" i="9"/>
  <c r="M11" i="9"/>
  <c r="L17" i="9"/>
  <c r="L18" i="9" s="1"/>
  <c r="Q3" i="9"/>
  <c r="P6" i="9"/>
  <c r="P8" i="9" s="1"/>
  <c r="P12" i="9" l="1"/>
  <c r="L29" i="9"/>
  <c r="L39" i="9" s="1"/>
  <c r="L40" i="9"/>
  <c r="L30" i="9"/>
  <c r="Q6" i="9"/>
  <c r="Q8" i="9" s="1"/>
  <c r="R3" i="9"/>
  <c r="N11" i="9"/>
  <c r="M17" i="9"/>
  <c r="M18" i="9" s="1"/>
  <c r="M29" i="9" l="1"/>
  <c r="M39" i="9" s="1"/>
  <c r="M30" i="9"/>
  <c r="M40" i="9"/>
  <c r="O11" i="9"/>
  <c r="N17" i="9"/>
  <c r="N18" i="9" s="1"/>
  <c r="Q12" i="9"/>
  <c r="S3" i="9"/>
  <c r="R6" i="9"/>
  <c r="R8" i="9" s="1"/>
  <c r="R12" i="9" l="1"/>
  <c r="N29" i="9"/>
  <c r="N39" i="9" s="1"/>
  <c r="N30" i="9"/>
  <c r="N40" i="9"/>
  <c r="S6" i="9"/>
  <c r="S8" i="9" s="1"/>
  <c r="T3" i="9"/>
  <c r="P11" i="9"/>
  <c r="O17" i="9"/>
  <c r="O18" i="9" s="1"/>
  <c r="S12" i="9" l="1"/>
  <c r="Q11" i="9"/>
  <c r="P17" i="9"/>
  <c r="P18" i="9" s="1"/>
  <c r="O29" i="9"/>
  <c r="O39" i="9" s="1"/>
  <c r="O30" i="9"/>
  <c r="O40" i="9"/>
  <c r="U3" i="9"/>
  <c r="T6" i="9"/>
  <c r="T8" i="9" s="1"/>
  <c r="T12" i="9" l="1"/>
  <c r="U6" i="9"/>
  <c r="U8" i="9" s="1"/>
  <c r="V3" i="9"/>
  <c r="V6" i="9" s="1"/>
  <c r="V8" i="9" s="1"/>
  <c r="P29" i="9"/>
  <c r="P39" i="9" s="1"/>
  <c r="P40" i="9"/>
  <c r="P30" i="9"/>
  <c r="R11" i="9"/>
  <c r="Q17" i="9"/>
  <c r="Q18" i="9" s="1"/>
  <c r="Q29" i="9" l="1"/>
  <c r="Q39" i="9" s="1"/>
  <c r="Q30" i="9"/>
  <c r="Q40" i="9"/>
  <c r="S11" i="9"/>
  <c r="R17" i="9"/>
  <c r="R18" i="9" s="1"/>
  <c r="V12" i="9"/>
  <c r="U12" i="9"/>
  <c r="T11" i="9" l="1"/>
  <c r="S17" i="9"/>
  <c r="S18" i="9" s="1"/>
  <c r="R29" i="9"/>
  <c r="R39" i="9" s="1"/>
  <c r="R30" i="9"/>
  <c r="R40" i="9"/>
  <c r="S29" i="9" l="1"/>
  <c r="S39" i="9" s="1"/>
  <c r="S30" i="9"/>
  <c r="S40" i="9"/>
  <c r="T17" i="9"/>
  <c r="T18" i="9" s="1"/>
  <c r="U11" i="9"/>
  <c r="V11" i="9" l="1"/>
  <c r="V17" i="9" s="1"/>
  <c r="V18" i="9" s="1"/>
  <c r="U17" i="9"/>
  <c r="U18" i="9" s="1"/>
  <c r="T29" i="9"/>
  <c r="T39" i="9" s="1"/>
  <c r="T40" i="9"/>
  <c r="T30" i="9"/>
  <c r="U29" i="9" l="1"/>
  <c r="U39" i="9" s="1"/>
  <c r="U30" i="9"/>
  <c r="U40" i="9"/>
  <c r="V29" i="9"/>
  <c r="V39" i="9" s="1"/>
  <c r="V30" i="9"/>
  <c r="V40" i="9"/>
</calcChain>
</file>

<file path=xl/sharedStrings.xml><?xml version="1.0" encoding="utf-8"?>
<sst xmlns="http://schemas.openxmlformats.org/spreadsheetml/2006/main" count="1512" uniqueCount="869">
  <si>
    <t>Funding Applied For</t>
  </si>
  <si>
    <t>Low Income Housing Tax Credit</t>
  </si>
  <si>
    <t>$</t>
  </si>
  <si>
    <t>Multifamily Bonds (taxable)</t>
  </si>
  <si>
    <t>Partnership Rental Housing Program</t>
  </si>
  <si>
    <t>Rental Housing Funds</t>
  </si>
  <si>
    <t>HOME Funds</t>
  </si>
  <si>
    <t>Other:</t>
  </si>
  <si>
    <t>Project Name</t>
  </si>
  <si>
    <t>Address</t>
  </si>
  <si>
    <t>Parcel</t>
  </si>
  <si>
    <t>Tax Map</t>
  </si>
  <si>
    <t>City</t>
  </si>
  <si>
    <t>County</t>
  </si>
  <si>
    <t>Zip Code</t>
  </si>
  <si>
    <t>-</t>
  </si>
  <si>
    <t>Census Tract</t>
  </si>
  <si>
    <t>Congressional District</t>
  </si>
  <si>
    <t>Legislative District</t>
  </si>
  <si>
    <t>Mailing Address</t>
  </si>
  <si>
    <t>Contact</t>
  </si>
  <si>
    <t>Phone</t>
  </si>
  <si>
    <t>(              )</t>
  </si>
  <si>
    <t>Title</t>
  </si>
  <si>
    <t>Fax</t>
  </si>
  <si>
    <t xml:space="preserve">  </t>
  </si>
  <si>
    <t>Taxpayer ID</t>
  </si>
  <si>
    <t>Individual</t>
  </si>
  <si>
    <t>General Partnership</t>
  </si>
  <si>
    <t>Corporation</t>
  </si>
  <si>
    <t>Limited Partnership</t>
  </si>
  <si>
    <t>Limited Liability Corporation</t>
  </si>
  <si>
    <t>Local Government</t>
  </si>
  <si>
    <t/>
  </si>
  <si>
    <t>Name</t>
  </si>
  <si>
    <t>%</t>
  </si>
  <si>
    <t>Cable Access</t>
  </si>
  <si>
    <t>Laundry Facilities</t>
  </si>
  <si>
    <t>Transportation Services</t>
  </si>
  <si>
    <t>Carpet</t>
  </si>
  <si>
    <t>Dishwasher</t>
  </si>
  <si>
    <t>Disposal</t>
  </si>
  <si>
    <t>Microwave</t>
  </si>
  <si>
    <t>New Construction</t>
  </si>
  <si>
    <t>Refinance</t>
  </si>
  <si>
    <t>Percentage currently occupied</t>
  </si>
  <si>
    <t>Year the building was built</t>
  </si>
  <si>
    <t>Number of Residential Buildings</t>
  </si>
  <si>
    <t>Garden (walk-up)</t>
  </si>
  <si>
    <t>Townhouse</t>
  </si>
  <si>
    <t>Total Buildings</t>
  </si>
  <si>
    <t>Families</t>
  </si>
  <si>
    <t>Commercial</t>
  </si>
  <si>
    <t>Total Units</t>
  </si>
  <si>
    <t>Sponsor has site control?</t>
  </si>
  <si>
    <t>Date site control expires</t>
  </si>
  <si>
    <t>/</t>
  </si>
  <si>
    <t>Date site will be acquired by the ownership entity</t>
  </si>
  <si>
    <t>Zoning Status</t>
  </si>
  <si>
    <t>Zoning change, variance or waiver required?</t>
  </si>
  <si>
    <t>Date of local planning approval</t>
  </si>
  <si>
    <t>Date final plans and specifications completed</t>
  </si>
  <si>
    <t>Date of construction loan closing</t>
  </si>
  <si>
    <t>months)</t>
  </si>
  <si>
    <t>Date 50% of construction or rehabilitation completed</t>
  </si>
  <si>
    <t>Date of substantial completion of construction or rehabilitation</t>
  </si>
  <si>
    <t>Date first certificate of occupancy received</t>
  </si>
  <si>
    <t>Date final certificate of occupancy received</t>
  </si>
  <si>
    <t>Date sustaining occupancy achieved</t>
  </si>
  <si>
    <t>Date of permanent loan closing</t>
  </si>
  <si>
    <t>Developer</t>
  </si>
  <si>
    <t>Guarantor</t>
  </si>
  <si>
    <t>Nonprofit Participant</t>
  </si>
  <si>
    <t>General Contractor</t>
  </si>
  <si>
    <t>Management Agent</t>
  </si>
  <si>
    <t>Consultant</t>
  </si>
  <si>
    <t>Architect</t>
  </si>
  <si>
    <t>Number of Units</t>
  </si>
  <si>
    <t>Monthly Income</t>
  </si>
  <si>
    <t>Annual Income</t>
  </si>
  <si>
    <t>Total</t>
  </si>
  <si>
    <t>Vacancy Allowance (Total Annual Income x Vacancy Rate)</t>
  </si>
  <si>
    <t>(                 )</t>
  </si>
  <si>
    <t>Total Market Rate</t>
  </si>
  <si>
    <t>Total Nonresidential</t>
  </si>
  <si>
    <t>Total Non-income</t>
  </si>
  <si>
    <t>Household Electric</t>
  </si>
  <si>
    <t>Air Conditioning</t>
  </si>
  <si>
    <t>Hot Water (describe):</t>
  </si>
  <si>
    <t>Cooking (describe):</t>
  </si>
  <si>
    <t>Heat (describe):</t>
  </si>
  <si>
    <t>Other (describe):</t>
  </si>
  <si>
    <t>Advertising and Marketing</t>
  </si>
  <si>
    <t>Office Salaries</t>
  </si>
  <si>
    <t>Office Supplies</t>
  </si>
  <si>
    <t>Office or Model Apartment Rent</t>
  </si>
  <si>
    <t>)</t>
  </si>
  <si>
    <t>Manager or Superintendent Rent Free Unit</t>
  </si>
  <si>
    <t>Bookkeeping Fees and Accounting Services</t>
  </si>
  <si>
    <t>Telephone and Answering Services</t>
  </si>
  <si>
    <t>Bad Debts</t>
  </si>
  <si>
    <t>Total Administrative Expenses</t>
  </si>
  <si>
    <t>Fuel Oil</t>
  </si>
  <si>
    <t>Gas</t>
  </si>
  <si>
    <t>Water</t>
  </si>
  <si>
    <t>Sewer</t>
  </si>
  <si>
    <t>Total Utility Expenses</t>
  </si>
  <si>
    <t>Janitor and Cleaning Payroll</t>
  </si>
  <si>
    <t>Janitor and Cleaning Supplies</t>
  </si>
  <si>
    <t>Janitor and Cleaning Contract</t>
  </si>
  <si>
    <t>Exterminating Payroll or Contract</t>
  </si>
  <si>
    <t>Exterminating Supplies</t>
  </si>
  <si>
    <t>Garbage and Trash Removal</t>
  </si>
  <si>
    <t>Security Payroll or Contract</t>
  </si>
  <si>
    <t>Grounds Payroll</t>
  </si>
  <si>
    <t>Grounds Supplies</t>
  </si>
  <si>
    <t>Grounds Contract</t>
  </si>
  <si>
    <t>Repairs Payroll</t>
  </si>
  <si>
    <t>Repairs Material</t>
  </si>
  <si>
    <t>Repairs Contract</t>
  </si>
  <si>
    <t>Elevator Maintenance or Contract</t>
  </si>
  <si>
    <t>Heating and Air Conditioning Maintenance or Contract</t>
  </si>
  <si>
    <t>Swimming Pool Maintenance or Contract</t>
  </si>
  <si>
    <t>Snow Removal</t>
  </si>
  <si>
    <t>Decorating Payroll or Contract</t>
  </si>
  <si>
    <t>Decorating Supplies</t>
  </si>
  <si>
    <t>Miscellaneous Operating and Maintenance Expenses</t>
  </si>
  <si>
    <t>Total Operating and Maintenance Expenses</t>
  </si>
  <si>
    <t>Taxes and Insurance</t>
  </si>
  <si>
    <t>Real Estate Taxes</t>
  </si>
  <si>
    <t xml:space="preserve">Total: </t>
  </si>
  <si>
    <t xml:space="preserve">Years: </t>
  </si>
  <si>
    <t xml:space="preserve">Annual: </t>
  </si>
  <si>
    <t>Payroll Taxes (FICA)</t>
  </si>
  <si>
    <t>Miscellaneous Taxes, Licenses and Permits</t>
  </si>
  <si>
    <t>Fidelity Bond Insurance</t>
  </si>
  <si>
    <t>Workmen's Compensation</t>
  </si>
  <si>
    <t>Health Insurance and Other Employee Benefits</t>
  </si>
  <si>
    <t>Total Taxes and Insurance</t>
  </si>
  <si>
    <t>Total Operating Expenses</t>
  </si>
  <si>
    <t>USES OF FUNDS</t>
  </si>
  <si>
    <t>Acquisition Basis</t>
  </si>
  <si>
    <t>Financing Fees and Charges</t>
  </si>
  <si>
    <t>Acquisition Costs</t>
  </si>
  <si>
    <t>Developer's Fee</t>
  </si>
  <si>
    <t>Total Development Costs</t>
  </si>
  <si>
    <t>Syndication Related Costs</t>
  </si>
  <si>
    <t>Total Uses of Funds</t>
  </si>
  <si>
    <t>SOURCES OF FUNDS</t>
  </si>
  <si>
    <t>Debt Service Financing</t>
  </si>
  <si>
    <t>Source of Funds</t>
  </si>
  <si>
    <t>Lender</t>
  </si>
  <si>
    <t>Debt Coverage</t>
  </si>
  <si>
    <t>Annual Payment</t>
  </si>
  <si>
    <t>Interest Rate</t>
  </si>
  <si>
    <t>Amortization Term</t>
  </si>
  <si>
    <t>Loan Term</t>
  </si>
  <si>
    <t>Loan Amount</t>
  </si>
  <si>
    <t>Taxable Bonds</t>
  </si>
  <si>
    <t>Tax-exempt Bonds</t>
  </si>
  <si>
    <t>Private Loan</t>
  </si>
  <si>
    <t>Partnership Rental Housing</t>
  </si>
  <si>
    <t>HOME</t>
  </si>
  <si>
    <t>HOME (non-CDA)</t>
  </si>
  <si>
    <t>Credit Enhancement</t>
  </si>
  <si>
    <t>Total Debt Service Financing</t>
  </si>
  <si>
    <t>Cash Flow Financing</t>
  </si>
  <si>
    <t>Term</t>
  </si>
  <si>
    <t>Total Cash Flow Financing</t>
  </si>
  <si>
    <t>Equity</t>
  </si>
  <si>
    <t>Source of Equity</t>
  </si>
  <si>
    <t>Amount</t>
  </si>
  <si>
    <t>Total Equity</t>
  </si>
  <si>
    <t>Building Address</t>
  </si>
  <si>
    <t>Date Control Document Expires</t>
  </si>
  <si>
    <t>Purchase Price</t>
  </si>
  <si>
    <t>Date Last Placed in Service (PIS)</t>
  </si>
  <si>
    <t>/     /</t>
  </si>
  <si>
    <t>20% of the units will be occupied by households with income below 50% of the area median</t>
  </si>
  <si>
    <t>40% of the units will be occupied by households with income below 60% of the area median</t>
  </si>
  <si>
    <t>Date of allocation</t>
  </si>
  <si>
    <t>Date the project is placed in service</t>
  </si>
  <si>
    <t>Name of Syndicator</t>
  </si>
  <si>
    <t>Public</t>
  </si>
  <si>
    <t>Percent Paid</t>
  </si>
  <si>
    <t>Date Paid</t>
  </si>
  <si>
    <t>Private</t>
  </si>
  <si>
    <t>Individuals</t>
  </si>
  <si>
    <t>Fund</t>
  </si>
  <si>
    <t>Rural Housing and Community Development Service</t>
  </si>
  <si>
    <t>Community Development Block Grant</t>
  </si>
  <si>
    <t>Rental Rehabilitation Program</t>
  </si>
  <si>
    <t>Urban Development Assistance Grant</t>
  </si>
  <si>
    <t>Housing Development Assistance Grant</t>
  </si>
  <si>
    <t>HOME Investment Program</t>
  </si>
  <si>
    <t>Total Federal Funds</t>
  </si>
  <si>
    <t>Historic Tax Credit</t>
  </si>
  <si>
    <t>Adjusted Project Costs</t>
  </si>
  <si>
    <t>Eligible Basis</t>
  </si>
  <si>
    <t>Low Income Units</t>
  </si>
  <si>
    <t>Low Income Sq. Ft.</t>
  </si>
  <si>
    <t>Unit Percentage</t>
  </si>
  <si>
    <t>Sq. Ft. Percentage</t>
  </si>
  <si>
    <t>Qualified Basis</t>
  </si>
  <si>
    <t>Low Income Housing Tax Credit Eligible</t>
  </si>
  <si>
    <t>x 10</t>
  </si>
  <si>
    <t>Total Tax Credit Received Over Period</t>
  </si>
  <si>
    <t>Raise Ratio from Syndicator's Proposal</t>
  </si>
  <si>
    <t>x</t>
  </si>
  <si>
    <t>Gross Proceeds from Low Income Housing Tax Credit</t>
  </si>
  <si>
    <t>Total Equity from Syndication Proceeds</t>
  </si>
  <si>
    <t>÷ 10</t>
  </si>
  <si>
    <t>GENERAL INFORMATION</t>
  </si>
  <si>
    <t>Project Information</t>
  </si>
  <si>
    <t>Sponsor</t>
  </si>
  <si>
    <t xml:space="preserve">                         Source of Income</t>
  </si>
  <si>
    <t>Years Until Sustaining Occupancy</t>
  </si>
  <si>
    <t>Annual Trending</t>
  </si>
  <si>
    <t>Market Rate Units</t>
  </si>
  <si>
    <t>Nonresidential</t>
  </si>
  <si>
    <t>Expense Categories</t>
  </si>
  <si>
    <t>Annual Expense</t>
  </si>
  <si>
    <t>Trended Expense</t>
  </si>
  <si>
    <t>Administrative</t>
  </si>
  <si>
    <t>Utilities</t>
  </si>
  <si>
    <t>Operating and Maintenance</t>
  </si>
  <si>
    <t>Total Project Expenses</t>
  </si>
  <si>
    <t>Annual Debt Service Financing Payments</t>
  </si>
  <si>
    <t>Annual Cash Flow Financing Payments</t>
  </si>
  <si>
    <t>Construction or Rehabilitation Costs</t>
  </si>
  <si>
    <t>Fees Related to Construction or Rehabilitation</t>
  </si>
  <si>
    <t>Guarantees and Reserves</t>
  </si>
  <si>
    <t>Income</t>
  </si>
  <si>
    <t>Year 1</t>
  </si>
  <si>
    <t>Year 2</t>
  </si>
  <si>
    <t>Year 3</t>
  </si>
  <si>
    <t>Year 4</t>
  </si>
  <si>
    <t>Year 5</t>
  </si>
  <si>
    <t>Year 6</t>
  </si>
  <si>
    <t>Year 7</t>
  </si>
  <si>
    <t>Gross Project Income</t>
  </si>
  <si>
    <t>Vacancy Allowance</t>
  </si>
  <si>
    <t>Effective Gross Income</t>
  </si>
  <si>
    <t>Expenses</t>
  </si>
  <si>
    <t>Management Fee</t>
  </si>
  <si>
    <t>Maintenance</t>
  </si>
  <si>
    <t>Replacement Reserve</t>
  </si>
  <si>
    <t>Total Expenses</t>
  </si>
  <si>
    <t>Net Operating Income</t>
  </si>
  <si>
    <t>HOME (CDA)</t>
  </si>
  <si>
    <t>Total Debt Service</t>
  </si>
  <si>
    <t>Cash Flow</t>
  </si>
  <si>
    <t>Total Cash Flow Debt</t>
  </si>
  <si>
    <t>Remaining Cash Flow</t>
  </si>
  <si>
    <t>Year 8</t>
  </si>
  <si>
    <t>Year 9</t>
  </si>
  <si>
    <t>Year 10</t>
  </si>
  <si>
    <t>Year 11</t>
  </si>
  <si>
    <t>Year 12</t>
  </si>
  <si>
    <t>Year 13</t>
  </si>
  <si>
    <t>Year 14</t>
  </si>
  <si>
    <t>Year 15</t>
  </si>
  <si>
    <t>Year 16</t>
  </si>
  <si>
    <t>Year 17</t>
  </si>
  <si>
    <t>Year 18</t>
  </si>
  <si>
    <t>Year 19</t>
  </si>
  <si>
    <t>Year 20</t>
  </si>
  <si>
    <t>E-mail</t>
  </si>
  <si>
    <t>Are there direct or indirect identity of interests, financial or otherwise, among any members of the development team? If yes, explain.</t>
  </si>
  <si>
    <t>MBE/WBE Participant</t>
  </si>
  <si>
    <t>Type of Funds</t>
  </si>
  <si>
    <t>Type of Equity</t>
  </si>
  <si>
    <t>Cash Flow Financing and Grants</t>
  </si>
  <si>
    <t>Fee on Acquisition Costs</t>
  </si>
  <si>
    <t>Fee Percentage</t>
  </si>
  <si>
    <t>Non-acquisition Fee Basis</t>
  </si>
  <si>
    <t>Acquisition Fee Basis</t>
  </si>
  <si>
    <t>Fee on Non-acquisition Costs</t>
  </si>
  <si>
    <t>Total =</t>
  </si>
  <si>
    <t>Debt Coverage Ratio</t>
  </si>
  <si>
    <t>Bedrooms</t>
  </si>
  <si>
    <t>Baths</t>
  </si>
  <si>
    <t>Unit Description</t>
  </si>
  <si>
    <t>MULTIFAMILY RENTAL FINANCING APPLICATION</t>
  </si>
  <si>
    <r>
      <t>Stage of Processing</t>
    </r>
    <r>
      <rPr>
        <sz val="10"/>
        <rFont val="Times New Roman"/>
        <family val="1"/>
      </rPr>
      <t xml:space="preserve"> </t>
    </r>
    <r>
      <rPr>
        <i/>
        <sz val="10"/>
        <rFont val="Times New Roman"/>
        <family val="1"/>
      </rPr>
      <t>(mark the appropriate box)</t>
    </r>
  </si>
  <si>
    <t>o</t>
  </si>
  <si>
    <t>OWNERSHIP ENTITY INFORMATION</t>
  </si>
  <si>
    <t>Ownership Interest</t>
  </si>
  <si>
    <r>
      <t>Principals</t>
    </r>
    <r>
      <rPr>
        <i/>
        <sz val="10"/>
        <rFont val="Times New Roman"/>
        <family val="1"/>
      </rPr>
      <t xml:space="preserve"> (complete information for corporations and controlling general partners)</t>
    </r>
  </si>
  <si>
    <t>PROJECT NAME AND LOCATION</t>
  </si>
  <si>
    <t>APPLICANT INFORMATION</t>
  </si>
  <si>
    <t>PROJECT INFORMATION</t>
  </si>
  <si>
    <r>
      <t>Amenities</t>
    </r>
    <r>
      <rPr>
        <i/>
        <sz val="10"/>
        <rFont val="Times New Roman"/>
        <family val="1"/>
      </rPr>
      <t xml:space="preserve"> (mark all that apply)</t>
    </r>
  </si>
  <si>
    <r>
      <t>Type of Project</t>
    </r>
    <r>
      <rPr>
        <i/>
        <sz val="10"/>
        <rFont val="Times New Roman"/>
        <family val="1"/>
      </rPr>
      <t xml:space="preserve"> (mark all that apply)</t>
    </r>
  </si>
  <si>
    <r>
      <t>Total Land Area</t>
    </r>
    <r>
      <rPr>
        <i/>
        <sz val="10"/>
        <rFont val="Times New Roman"/>
        <family val="1"/>
      </rPr>
      <t xml:space="preserve"> (acres)</t>
    </r>
  </si>
  <si>
    <t>Residential Units: Market</t>
  </si>
  <si>
    <t>Residential Units: Low-Income</t>
  </si>
  <si>
    <r>
      <t>Type of Ownership</t>
    </r>
    <r>
      <rPr>
        <sz val="10"/>
        <rFont val="Times New Roman"/>
        <family val="1"/>
      </rPr>
      <t xml:space="preserve"> </t>
    </r>
    <r>
      <rPr>
        <i/>
        <sz val="10"/>
        <rFont val="Times New Roman"/>
        <family val="1"/>
      </rPr>
      <t>(mark one box only)</t>
    </r>
  </si>
  <si>
    <r>
      <t>Type of Occupancy</t>
    </r>
    <r>
      <rPr>
        <i/>
        <sz val="10"/>
        <rFont val="Times New Roman"/>
        <family val="1"/>
      </rPr>
      <t xml:space="preserve"> (show number of units)</t>
    </r>
  </si>
  <si>
    <t>Special Needs or Alternative Housing</t>
  </si>
  <si>
    <t>Project includes historic rehabilitation?</t>
  </si>
  <si>
    <t>Project involves the permanent relocation of tenants?</t>
  </si>
  <si>
    <t>Project involves the temporary relocation of tenants?</t>
  </si>
  <si>
    <t>Washer/Dryer Hook-up</t>
  </si>
  <si>
    <t>Units to be occupied by households with income at 31-40% of the area median</t>
  </si>
  <si>
    <t>Units to be occupied by households with income at 41-50% of the area median</t>
  </si>
  <si>
    <t>Units to be occupied by households with income at 51-60% of the area median</t>
  </si>
  <si>
    <r>
      <t>Date financing applications filed with other lenders</t>
    </r>
    <r>
      <rPr>
        <i/>
        <sz val="10"/>
        <rFont val="Times New Roman"/>
        <family val="1"/>
      </rPr>
      <t xml:space="preserve"> (public and private)</t>
    </r>
  </si>
  <si>
    <r>
      <t>Date of financing reservation from the Department</t>
    </r>
    <r>
      <rPr>
        <i/>
        <sz val="10"/>
        <rFont val="Times New Roman"/>
        <family val="1"/>
      </rPr>
      <t xml:space="preserve"> (70 days from application deadline)</t>
    </r>
  </si>
  <si>
    <r>
      <t>Date firm commitments received from other lenders</t>
    </r>
    <r>
      <rPr>
        <i/>
        <sz val="10"/>
        <rFont val="Times New Roman"/>
        <family val="1"/>
      </rPr>
      <t xml:space="preserve"> (public and private)</t>
    </r>
  </si>
  <si>
    <r>
      <t>Date construction or rehabilitation begins</t>
    </r>
    <r>
      <rPr>
        <i/>
        <sz val="10"/>
        <rFont val="Times New Roman"/>
        <family val="1"/>
      </rPr>
      <t xml:space="preserve"> (total construction period will be</t>
    </r>
  </si>
  <si>
    <t>FORM</t>
  </si>
  <si>
    <t>Acquisition of Existing Building(s)</t>
  </si>
  <si>
    <r>
      <t>Existing Building Information</t>
    </r>
    <r>
      <rPr>
        <i/>
        <sz val="10"/>
        <rFont val="Times New Roman"/>
        <family val="1"/>
      </rPr>
      <t xml:space="preserve"> (complete all that apply)</t>
    </r>
  </si>
  <si>
    <t>DEVELOPMENT TEAM MEMBERS</t>
  </si>
  <si>
    <t>DEVELOPMENT TEAM INFORMATION</t>
  </si>
  <si>
    <t>DEVELOPMENT TEAM HISTORY</t>
  </si>
  <si>
    <r>
      <t>o</t>
    </r>
    <r>
      <rPr>
        <sz val="10"/>
        <rFont val="Times New Roman"/>
        <family val="1"/>
      </rPr>
      <t xml:space="preserve">Yes   </t>
    </r>
    <r>
      <rPr>
        <sz val="10"/>
        <rFont val="Wingdings"/>
        <charset val="2"/>
      </rPr>
      <t>o</t>
    </r>
    <r>
      <rPr>
        <sz val="10"/>
        <rFont val="Times New Roman"/>
        <family val="1"/>
      </rPr>
      <t>No</t>
    </r>
  </si>
  <si>
    <t>Street Address</t>
  </si>
  <si>
    <t>If no street address indicate lot</t>
  </si>
  <si>
    <t>Nonprofit</t>
  </si>
  <si>
    <t>PROJECT INCOME</t>
  </si>
  <si>
    <t>RESIDENTIAL RENTAL INCOME</t>
  </si>
  <si>
    <t>Low-Income Units</t>
  </si>
  <si>
    <t>Unit Size</t>
  </si>
  <si>
    <t>NONRESIDENTIAL INCOME</t>
  </si>
  <si>
    <r>
      <t xml:space="preserve">* </t>
    </r>
    <r>
      <rPr>
        <b/>
        <sz val="10"/>
        <rFont val="Times New Roman"/>
        <family val="1"/>
      </rPr>
      <t>Tenant Paid Utilities</t>
    </r>
    <r>
      <rPr>
        <i/>
        <sz val="10"/>
        <rFont val="Times New Roman"/>
        <family val="1"/>
      </rPr>
      <t xml:space="preserve"> (mark all utilities to be paid by tenants)</t>
    </r>
  </si>
  <si>
    <t>PROJECT EXPENSES</t>
  </si>
  <si>
    <t>ADMINISTRATIVE EXPENSES</t>
  </si>
  <si>
    <r>
      <t>Other Administrative Expense</t>
    </r>
    <r>
      <rPr>
        <i/>
        <sz val="10"/>
        <rFont val="Times New Roman"/>
        <family val="1"/>
      </rPr>
      <t xml:space="preserve"> (describe)</t>
    </r>
  </si>
  <si>
    <r>
      <t xml:space="preserve">Management Fee </t>
    </r>
    <r>
      <rPr>
        <i/>
        <sz val="10"/>
        <rFont val="Times New Roman"/>
        <family val="1"/>
      </rPr>
      <t>(Effective Gross Income x Annual Rate of</t>
    </r>
  </si>
  <si>
    <r>
      <t>Legal Expenses</t>
    </r>
    <r>
      <rPr>
        <i/>
        <sz val="10"/>
        <rFont val="Times New Roman"/>
        <family val="1"/>
      </rPr>
      <t xml:space="preserve"> (project only)</t>
    </r>
  </si>
  <si>
    <r>
      <t>Auditing Expenses</t>
    </r>
    <r>
      <rPr>
        <i/>
        <sz val="10"/>
        <rFont val="Times New Roman"/>
        <family val="1"/>
      </rPr>
      <t xml:space="preserve"> (project only)</t>
    </r>
  </si>
  <si>
    <r>
      <t>Miscellaneous Administrative Expenses</t>
    </r>
    <r>
      <rPr>
        <i/>
        <sz val="10"/>
        <rFont val="Times New Roman"/>
        <family val="1"/>
      </rPr>
      <t xml:space="preserve"> (describe)</t>
    </r>
  </si>
  <si>
    <r>
      <t>UTILITY EXPENSES</t>
    </r>
    <r>
      <rPr>
        <sz val="10"/>
        <rFont val="Times New Roman"/>
        <family val="1"/>
      </rPr>
      <t xml:space="preserve"> </t>
    </r>
    <r>
      <rPr>
        <i/>
        <sz val="10"/>
        <rFont val="Times New Roman"/>
        <family val="1"/>
      </rPr>
      <t>(paid by owner)</t>
    </r>
  </si>
  <si>
    <t>OPERATING AND MAINTENANCE EXPENSES</t>
  </si>
  <si>
    <r>
      <t>Other Operating and Maintenance Expenses</t>
    </r>
    <r>
      <rPr>
        <i/>
        <sz val="10"/>
        <rFont val="Times New Roman"/>
        <family val="1"/>
      </rPr>
      <t xml:space="preserve"> (describe)</t>
    </r>
  </si>
  <si>
    <t>TAXES AND INSURANCE</t>
  </si>
  <si>
    <r>
      <t>Property and Liability Insurance</t>
    </r>
    <r>
      <rPr>
        <i/>
        <sz val="10"/>
        <rFont val="Times New Roman"/>
        <family val="1"/>
      </rPr>
      <t xml:space="preserve"> (hazard)</t>
    </r>
  </si>
  <si>
    <r>
      <t>Other Insurance</t>
    </r>
    <r>
      <rPr>
        <i/>
        <sz val="10"/>
        <rFont val="Times New Roman"/>
        <family val="1"/>
      </rPr>
      <t xml:space="preserve"> (describe)</t>
    </r>
  </si>
  <si>
    <t>Other</t>
  </si>
  <si>
    <r>
      <t>Guarantees and Reserves</t>
    </r>
    <r>
      <rPr>
        <i/>
        <sz val="10"/>
        <rFont val="Times New Roman"/>
        <family val="1"/>
      </rPr>
      <t xml:space="preserve"> (funded amounts only)</t>
    </r>
  </si>
  <si>
    <t>TOTAL DEVELOPMENT COSTS</t>
  </si>
  <si>
    <t>OTHER USES OF FUNDS</t>
  </si>
  <si>
    <t>Maryland DHCD</t>
  </si>
  <si>
    <t>DEBT</t>
  </si>
  <si>
    <t>EQUITY</t>
  </si>
  <si>
    <r>
      <t>Total Sources of Funds</t>
    </r>
    <r>
      <rPr>
        <sz val="10"/>
        <rFont val="Times New Roman"/>
        <family val="1"/>
      </rPr>
      <t xml:space="preserve"> </t>
    </r>
    <r>
      <rPr>
        <i/>
        <sz val="10"/>
        <rFont val="Times New Roman"/>
        <family val="1"/>
      </rPr>
      <t>(Total Debt + Equity)</t>
    </r>
  </si>
  <si>
    <r>
      <t>HOME</t>
    </r>
    <r>
      <rPr>
        <i/>
        <sz val="10"/>
        <rFont val="Times New Roman"/>
        <family val="1"/>
      </rPr>
      <t xml:space="preserve"> (non-CDA)</t>
    </r>
  </si>
  <si>
    <r>
      <t>Developer's Equity</t>
    </r>
    <r>
      <rPr>
        <i/>
        <sz val="10"/>
        <rFont val="Times New Roman"/>
        <family val="1"/>
      </rPr>
      <t xml:space="preserve"> (not from syndication proceeds)</t>
    </r>
  </si>
  <si>
    <r>
      <t>HOME</t>
    </r>
    <r>
      <rPr>
        <i/>
        <sz val="10"/>
        <rFont val="Times New Roman"/>
        <family val="1"/>
      </rPr>
      <t xml:space="preserve"> (non-DHCD)</t>
    </r>
  </si>
  <si>
    <r>
      <t>Total Debt</t>
    </r>
    <r>
      <rPr>
        <b/>
        <i/>
        <sz val="10"/>
        <rFont val="Times New Roman"/>
        <family val="1"/>
      </rPr>
      <t xml:space="preserve"> </t>
    </r>
    <r>
      <rPr>
        <i/>
        <sz val="10"/>
        <rFont val="Times New Roman"/>
        <family val="1"/>
      </rPr>
      <t>(Debt Service + Cash Flow Financing)</t>
    </r>
  </si>
  <si>
    <t>Type of Uses</t>
  </si>
  <si>
    <t>Percentage</t>
  </si>
  <si>
    <t>Construction  or Rehabilitation Costs</t>
  </si>
  <si>
    <t>LOW-INCOME HOUSING TAX CREDIT</t>
  </si>
  <si>
    <r>
      <t>Type of Low Income Housing Tax Credit Requested</t>
    </r>
    <r>
      <rPr>
        <i/>
        <sz val="10"/>
        <rFont val="Times New Roman"/>
        <family val="1"/>
      </rPr>
      <t xml:space="preserve"> (mark all that apply)</t>
    </r>
  </si>
  <si>
    <t>EXISTING BUILDING INFORMATION</t>
  </si>
  <si>
    <t>Control Document</t>
  </si>
  <si>
    <t>Sponsor's  Purchase Date</t>
  </si>
  <si>
    <t>Years Between PIS &amp; Purchase Date</t>
  </si>
  <si>
    <r>
      <t>Minimum Set-aside Election</t>
    </r>
    <r>
      <rPr>
        <i/>
        <sz val="10"/>
        <rFont val="Times New Roman"/>
        <family val="1"/>
      </rPr>
      <t xml:space="preserve"> (mark one box only)</t>
    </r>
  </si>
  <si>
    <t>Rent Floor Election</t>
  </si>
  <si>
    <r>
      <t>The rent floor for the project will be established as of</t>
    </r>
    <r>
      <rPr>
        <i/>
        <sz val="10"/>
        <rFont val="Times New Roman"/>
        <family val="1"/>
      </rPr>
      <t xml:space="preserve"> (mark one box only)</t>
    </r>
  </si>
  <si>
    <t>ELECTIONS</t>
  </si>
  <si>
    <t>Location and Placed-in-Service Information</t>
  </si>
  <si>
    <r>
      <t xml:space="preserve">Total rehabilitation related costs must exceed the greater of the following tests </t>
    </r>
    <r>
      <rPr>
        <i/>
        <sz val="10"/>
        <rFont val="Times New Roman"/>
        <family val="1"/>
      </rPr>
      <t>(mark one box only)</t>
    </r>
  </si>
  <si>
    <t>Total rehabilitation related costs equal:</t>
  </si>
  <si>
    <t>Basis</t>
  </si>
  <si>
    <t>SYNDICATION INFORMATION</t>
  </si>
  <si>
    <r>
      <t xml:space="preserve">Type of Offering </t>
    </r>
    <r>
      <rPr>
        <i/>
        <sz val="10"/>
        <rFont val="Times New Roman"/>
        <family val="1"/>
      </rPr>
      <t>(mark one box only)</t>
    </r>
  </si>
  <si>
    <t>Schedule for Funds to be Paid</t>
  </si>
  <si>
    <t>Amount Paid</t>
  </si>
  <si>
    <r>
      <t xml:space="preserve">Type of Investors </t>
    </r>
    <r>
      <rPr>
        <i/>
        <sz val="10"/>
        <rFont val="Times New Roman"/>
        <family val="1"/>
      </rPr>
      <t>(mark one box only)</t>
    </r>
  </si>
  <si>
    <t>Construction Basis</t>
  </si>
  <si>
    <t>Description</t>
  </si>
  <si>
    <t>CALCULATION OF TAX CREDIT AMOUNT</t>
  </si>
  <si>
    <r>
      <t>Total Uses of Funds</t>
    </r>
    <r>
      <rPr>
        <i/>
        <sz val="10"/>
        <rFont val="Times New Roman"/>
        <family val="1"/>
      </rPr>
      <t xml:space="preserve"> (from Uses of Funds worksheet)</t>
    </r>
  </si>
  <si>
    <t>Estimated Low-Income Housing Tax Credit Syndication Proceeds</t>
  </si>
  <si>
    <r>
      <t xml:space="preserve">Tax Credit Period </t>
    </r>
    <r>
      <rPr>
        <i/>
        <sz val="10"/>
        <rFont val="Times New Roman"/>
        <family val="1"/>
      </rPr>
      <t>(10 years)</t>
    </r>
  </si>
  <si>
    <t>Maximum Low-Income Housing Tax Credit</t>
  </si>
  <si>
    <r>
      <t>Low Income Housing Tax Credit Syndication Proceeds</t>
    </r>
    <r>
      <rPr>
        <i/>
        <sz val="10"/>
        <rFont val="Times New Roman"/>
        <family val="1"/>
      </rPr>
      <t xml:space="preserve"> (to Sources of Funds worksheet)</t>
    </r>
  </si>
  <si>
    <r>
      <t>Tax Credit Period</t>
    </r>
    <r>
      <rPr>
        <i/>
        <sz val="10"/>
        <rFont val="Times New Roman"/>
        <family val="1"/>
      </rPr>
      <t xml:space="preserve"> (10 years)</t>
    </r>
  </si>
  <si>
    <t>Maximum Low-Income Housing Tax Credit Based on Eligible Costs</t>
  </si>
  <si>
    <t>Maximum Low-Income Housing Tax Credit Based on Proceeds Needed</t>
  </si>
  <si>
    <r>
      <t>Gross Proceeds from Historic Tax Credit</t>
    </r>
    <r>
      <rPr>
        <i/>
        <sz val="10"/>
        <rFont val="Times New Roman"/>
        <family val="1"/>
      </rPr>
      <t xml:space="preserve"> (to Sources of Funds worksheet)</t>
    </r>
  </si>
  <si>
    <r>
      <t xml:space="preserve">The applicable fraction is the lesser of the following formulas </t>
    </r>
    <r>
      <rPr>
        <i/>
        <sz val="10"/>
        <rFont val="Times New Roman"/>
        <family val="1"/>
      </rPr>
      <t>(mark one box only)</t>
    </r>
  </si>
  <si>
    <t>Percent of Units</t>
  </si>
  <si>
    <t>Percent of Square Footage</t>
  </si>
  <si>
    <r>
      <t>Proceeds Needed</t>
    </r>
    <r>
      <rPr>
        <i/>
        <sz val="10"/>
        <rFont val="Times New Roman"/>
        <family val="1"/>
      </rPr>
      <t xml:space="preserve"> (enter lesser of Total Equity from Syndication Proceeds or Financing Gap)</t>
    </r>
  </si>
  <si>
    <t>PROJECT SUMMARY INFORMATION</t>
  </si>
  <si>
    <t>Occupancy Restrictions</t>
  </si>
  <si>
    <t>Units at 31-40% of AMI</t>
  </si>
  <si>
    <t>Units at 41-50% of AMI</t>
  </si>
  <si>
    <t>Units at 51-60% of AMI</t>
  </si>
  <si>
    <t>Units at 61-85% of AMI</t>
  </si>
  <si>
    <t>Units at market rates</t>
  </si>
  <si>
    <r>
      <t>Management Fee</t>
    </r>
    <r>
      <rPr>
        <i/>
        <sz val="10"/>
        <rFont val="Times New Roman"/>
        <family val="1"/>
      </rPr>
      <t xml:space="preserve"> (Effective Gross Income x percentage)</t>
    </r>
  </si>
  <si>
    <t>Reserve for Replacement</t>
  </si>
  <si>
    <r>
      <t>Trended Net Operating Income</t>
    </r>
    <r>
      <rPr>
        <i/>
        <sz val="10"/>
        <rFont val="Times New Roman"/>
        <family val="1"/>
      </rPr>
      <t xml:space="preserve"> (Effective Gross Income - Project Expenses)</t>
    </r>
  </si>
  <si>
    <r>
      <t>Remaining Cash Flow</t>
    </r>
    <r>
      <rPr>
        <i/>
        <sz val="10"/>
        <rFont val="Times New Roman"/>
        <family val="1"/>
      </rPr>
      <t xml:space="preserve"> (Net Operating Income - Financing Payments)</t>
    </r>
  </si>
  <si>
    <t>DHCD</t>
  </si>
  <si>
    <t>PROJECT DESCRIPTION</t>
  </si>
  <si>
    <r>
      <t>Total Sources of Funds</t>
    </r>
    <r>
      <rPr>
        <i/>
        <sz val="10"/>
        <rFont val="Times New Roman"/>
        <family val="1"/>
      </rPr>
      <t xml:space="preserve"> (must equal Total Uses of Funds)</t>
    </r>
  </si>
  <si>
    <t>Applicant Name</t>
  </si>
  <si>
    <t>Owner/Borrower Name</t>
  </si>
  <si>
    <r>
      <t xml:space="preserve">Multifamily Bonds </t>
    </r>
    <r>
      <rPr>
        <i/>
        <sz val="10"/>
        <rFont val="Times New Roman"/>
        <family val="1"/>
      </rPr>
      <t>(taxable)</t>
    </r>
  </si>
  <si>
    <r>
      <t>Vacancy Allowance</t>
    </r>
    <r>
      <rPr>
        <i/>
        <sz val="10"/>
        <rFont val="Times New Roman"/>
        <family val="1"/>
      </rPr>
      <t xml:space="preserve"> (Total Annual Income x Vacancy Rate)</t>
    </r>
  </si>
  <si>
    <r>
      <t>Effective Gross Income/Low Income Units</t>
    </r>
    <r>
      <rPr>
        <i/>
        <sz val="10"/>
        <rFont val="Times New Roman"/>
        <family val="1"/>
      </rPr>
      <t xml:space="preserve"> (Total Annual Income - Vacancy Allowance)</t>
    </r>
  </si>
  <si>
    <r>
      <t>Effective Gross Income</t>
    </r>
    <r>
      <rPr>
        <i/>
        <sz val="10"/>
        <rFont val="Times New Roman"/>
        <family val="1"/>
      </rPr>
      <t xml:space="preserve"> (sum Low Income, Market Rate, Nonresidential totals)</t>
    </r>
  </si>
  <si>
    <r>
      <t>Net Operating Income</t>
    </r>
    <r>
      <rPr>
        <b/>
        <i/>
        <sz val="10"/>
        <rFont val="Times New Roman"/>
        <family val="1"/>
      </rPr>
      <t xml:space="preserve"> </t>
    </r>
    <r>
      <rPr>
        <i/>
        <sz val="10"/>
        <rFont val="Times New Roman"/>
        <family val="1"/>
      </rPr>
      <t>(Effective Gross Income - Total Operating Expenses)</t>
    </r>
  </si>
  <si>
    <r>
      <t>Occupancy Restrictions of Project</t>
    </r>
    <r>
      <rPr>
        <i/>
        <sz val="10"/>
        <rFont val="Times New Roman"/>
        <family val="1"/>
      </rPr>
      <t xml:space="preserve"> (show number of units)</t>
    </r>
  </si>
  <si>
    <t>Units to be occupied by households with income 30% or less of the area median</t>
  </si>
  <si>
    <t>Activity</t>
  </si>
  <si>
    <t>Date (MM/YYYY)</t>
  </si>
  <si>
    <t>Site Control</t>
  </si>
  <si>
    <t>D&amp;B Duns Number</t>
  </si>
  <si>
    <t>Acquisition Basis*</t>
  </si>
  <si>
    <t>Construction Basis*</t>
  </si>
  <si>
    <t>Not in Basis*</t>
  </si>
  <si>
    <r>
      <t>Applicable Fraction</t>
    </r>
    <r>
      <rPr>
        <i/>
        <sz val="10"/>
        <rFont val="Times New Roman"/>
        <family val="1"/>
      </rPr>
      <t xml:space="preserve"> (calculate below)</t>
    </r>
  </si>
  <si>
    <r>
      <t xml:space="preserve">Combined Low Income Housing Tax Credit Eligible </t>
    </r>
    <r>
      <rPr>
        <i/>
        <sz val="10"/>
        <rFont val="Times New Roman"/>
        <family val="1"/>
      </rPr>
      <t>(result from previous table)</t>
    </r>
  </si>
  <si>
    <t>Sources of Federal Financing</t>
  </si>
  <si>
    <t>Applicable Fraction</t>
  </si>
  <si>
    <t>Show all direct and indirect federal funds financing qualified costs below</t>
  </si>
  <si>
    <t>Units 30% or less of AMI</t>
  </si>
  <si>
    <t>Electricity</t>
  </si>
  <si>
    <t>MAXIMUM DEVELOPER'S FEE</t>
  </si>
  <si>
    <r>
      <t>Lesser of $10,000,000 or Non-acquisition Costs</t>
    </r>
    <r>
      <rPr>
        <i/>
        <sz val="10"/>
        <rFont val="Times New Roman"/>
        <family val="1"/>
      </rPr>
      <t xml:space="preserve"> (enter on both lines)</t>
    </r>
  </si>
  <si>
    <r>
      <t xml:space="preserve">Lesser of $10,000,000 or Acquisition Costs </t>
    </r>
    <r>
      <rPr>
        <i/>
        <sz val="10"/>
        <rFont val="Times New Roman"/>
        <family val="1"/>
      </rPr>
      <t>(enter on both lines)</t>
    </r>
  </si>
  <si>
    <t>Fee on Costs Over $10 Million</t>
  </si>
  <si>
    <t>Fee on Costs   $10 Million or Less</t>
  </si>
  <si>
    <r>
      <t>Acquisition</t>
    </r>
    <r>
      <rPr>
        <i/>
        <sz val="10"/>
        <rFont val="Times New Roman"/>
        <family val="1"/>
      </rPr>
      <t xml:space="preserve"> (must include substantial rehabilitation as defined in Tax Credit Regulations)</t>
    </r>
  </si>
  <si>
    <r>
      <t>Substantial Rehabilitation Determination</t>
    </r>
    <r>
      <rPr>
        <i/>
        <sz val="10"/>
        <rFont val="Times New Roman"/>
        <family val="1"/>
      </rPr>
      <t xml:space="preserve"> (for Tax Credit eligibility--Department's standard is different)</t>
    </r>
  </si>
  <si>
    <t>01     Net Construction Costs</t>
  </si>
  <si>
    <t>13     Real Estate Attorney</t>
  </si>
  <si>
    <t>Square footage</t>
  </si>
  <si>
    <t xml:space="preserve">   circulation (hallways, stairways etc.)</t>
  </si>
  <si>
    <t xml:space="preserve">   recreation:</t>
  </si>
  <si>
    <t>Common Space:</t>
  </si>
  <si>
    <t xml:space="preserve">    other:</t>
  </si>
  <si>
    <r>
      <t>Effective Gross Income/Nonresidential Space</t>
    </r>
    <r>
      <rPr>
        <i/>
        <sz val="10"/>
        <rFont val="Times New Roman"/>
        <family val="1"/>
      </rPr>
      <t xml:space="preserve"> (Total Annual Income - Vacancy Allowance)</t>
    </r>
  </si>
  <si>
    <t>Description of Type and Size</t>
  </si>
  <si>
    <r>
      <t>NON-INCOME PRODUCING UNITS</t>
    </r>
    <r>
      <rPr>
        <sz val="10"/>
        <rFont val="Times New Roman"/>
        <family val="1"/>
      </rPr>
      <t xml:space="preserve"> </t>
    </r>
    <r>
      <rPr>
        <i/>
        <sz val="10"/>
        <rFont val="Times New Roman"/>
        <family val="1"/>
      </rPr>
      <t>(including management units, tenant services units, recreation, etc.)</t>
    </r>
  </si>
  <si>
    <t>Square Footage</t>
  </si>
  <si>
    <r>
      <t>Total Building Area</t>
    </r>
    <r>
      <rPr>
        <i/>
        <sz val="10"/>
        <rFont val="Times New Roman"/>
        <family val="1"/>
      </rPr>
      <t xml:space="preserve"> (gross square footage)</t>
    </r>
  </si>
  <si>
    <t>Total Gross Square Footage</t>
  </si>
  <si>
    <t>(Net leasable Sq. Ft.)</t>
  </si>
  <si>
    <r>
      <t>(Net Leasable Sq. Ft.</t>
    </r>
    <r>
      <rPr>
        <i/>
        <sz val="10"/>
        <rFont val="Times New Roman"/>
        <family val="1"/>
      </rPr>
      <t>)</t>
    </r>
  </si>
  <si>
    <t>08     Construction Contingency</t>
  </si>
  <si>
    <t>02     General Requirements</t>
  </si>
  <si>
    <t>03     Builder's Profit</t>
  </si>
  <si>
    <t>04     Builder's General Overhead</t>
  </si>
  <si>
    <t>05     Bond Premium</t>
  </si>
  <si>
    <t>06    Other</t>
  </si>
  <si>
    <t xml:space="preserve">07    Total Construction Contract </t>
  </si>
  <si>
    <t>09     Total Construction Costs</t>
  </si>
  <si>
    <t>10     Architect's Design Fee</t>
  </si>
  <si>
    <t>11    Architect's Supervision Fee</t>
  </si>
  <si>
    <t>Total Budgeted Cost</t>
  </si>
  <si>
    <t xml:space="preserve"> </t>
  </si>
  <si>
    <t>Has any development team member* consistently failed to provide documentation required by the Department in connection with other loan applications or the management and operation of other, existing developments? If yes, explain.</t>
  </si>
  <si>
    <t>Closing Attorney</t>
  </si>
  <si>
    <t>12    Architect Reimbursable Additional Design</t>
  </si>
  <si>
    <t>Does any development team member* have a limited denial of participation from HUD or is any development team member* debarred, suspended or voluntarily excluded from participation in any federal or state program, or have been involuntarily removed within the previous 5 years as a general partner or managing member from any affordable housing project whether or not financed or subsidized by the programs of this Department?  If yes, explain.</t>
  </si>
  <si>
    <t>Has any development team member* received a reservation, allocation or commitment of funding or a carryover allocation of tax credits from the Department within the last four years that it was unable to use, or place their project in service within the time allowed by the tax credit program?  If yes, explain.</t>
  </si>
  <si>
    <t>20-YEAR OPERATING PRO FORMA:</t>
  </si>
  <si>
    <r>
      <t>Less Construction Contingency (</t>
    </r>
    <r>
      <rPr>
        <i/>
        <sz val="10"/>
        <rFont val="Times New Roman"/>
        <family val="1"/>
      </rPr>
      <t>from line 08 above</t>
    </r>
    <r>
      <rPr>
        <sz val="10"/>
        <rFont val="Times New Roman"/>
        <family val="1"/>
      </rPr>
      <t>)</t>
    </r>
  </si>
  <si>
    <r>
      <t>Less Financing (Soft Cost) Contingency (</t>
    </r>
    <r>
      <rPr>
        <i/>
        <sz val="10"/>
        <rFont val="Times New Roman"/>
        <family val="1"/>
      </rPr>
      <t>from line 28 above</t>
    </r>
    <r>
      <rPr>
        <sz val="10"/>
        <rFont val="Times New Roman"/>
        <family val="1"/>
      </rPr>
      <t>)</t>
    </r>
  </si>
  <si>
    <r>
      <t>Interim Income (</t>
    </r>
    <r>
      <rPr>
        <i/>
        <sz val="10"/>
        <rFont val="Times New Roman"/>
        <family val="1"/>
      </rPr>
      <t>occupied rehabilitation projects</t>
    </r>
    <r>
      <rPr>
        <sz val="10"/>
        <rFont val="Times New Roman"/>
        <family val="1"/>
      </rPr>
      <t>)</t>
    </r>
  </si>
  <si>
    <t>Trended Effective Gross Income</t>
  </si>
  <si>
    <r>
      <t>PROJECT INCOME (</t>
    </r>
    <r>
      <rPr>
        <b/>
        <i/>
        <sz val="10"/>
        <rFont val="Times New Roman"/>
        <family val="1"/>
      </rPr>
      <t>Effective Gross Income</t>
    </r>
    <r>
      <rPr>
        <b/>
        <sz val="10"/>
        <rFont val="Times New Roman"/>
        <family val="1"/>
      </rPr>
      <t>)</t>
    </r>
  </si>
  <si>
    <t>Date:</t>
  </si>
  <si>
    <t>Does any development team member* have unpaid fees, loan arrearages or other obligations due to the Department on other projects, or for general partners or management agents, have tax credit compliance problems resulting in the issuance of an IRS Form 8823 and that are still outstanding in the following year?  If yes, explain.</t>
  </si>
  <si>
    <t>High Speed Internet Access</t>
  </si>
  <si>
    <t>Federal HTC</t>
  </si>
  <si>
    <t>State HTC</t>
  </si>
  <si>
    <t>Total HTC</t>
  </si>
  <si>
    <r>
      <t>Housing for People with Disabilities</t>
    </r>
    <r>
      <rPr>
        <sz val="10"/>
        <rFont val="Times New Roman"/>
        <family val="1"/>
      </rPr>
      <t xml:space="preserve"> </t>
    </r>
    <r>
      <rPr>
        <b/>
        <sz val="10"/>
        <rFont val="Times New Roman"/>
        <family val="1"/>
      </rPr>
      <t>and Families</t>
    </r>
    <r>
      <rPr>
        <sz val="10"/>
        <rFont val="Times New Roman"/>
        <family val="1"/>
      </rPr>
      <t xml:space="preserve"> (</t>
    </r>
    <r>
      <rPr>
        <i/>
        <sz val="10"/>
        <rFont val="Times New Roman"/>
        <family val="1"/>
      </rPr>
      <t>show number of units</t>
    </r>
    <r>
      <rPr>
        <sz val="10"/>
        <rFont val="Times New Roman"/>
        <family val="1"/>
      </rPr>
      <t>)</t>
    </r>
  </si>
  <si>
    <t>Rehabilitation</t>
  </si>
  <si>
    <t>Cottage,single-family,or semi-detached</t>
  </si>
  <si>
    <t>Units Stacked- no elevator</t>
  </si>
  <si>
    <t>Total Housing for People with Disabilities and Families</t>
  </si>
  <si>
    <t>31     CDA Closing Fee</t>
  </si>
  <si>
    <t>32     Other Lenders' Origination Fees (non-syndication only)</t>
  </si>
  <si>
    <t>33     Other Lenders' Legal Fees (non-syndication only)</t>
  </si>
  <si>
    <t>34     Bond Issuance Costs</t>
  </si>
  <si>
    <r>
      <t>Elevator (</t>
    </r>
    <r>
      <rPr>
        <sz val="10"/>
        <rFont val="Arial"/>
        <family val="2"/>
      </rPr>
      <t>≤</t>
    </r>
    <r>
      <rPr>
        <sz val="10"/>
        <rFont val="Times New Roman"/>
        <family val="1"/>
      </rPr>
      <t xml:space="preserve"> 4 floors w/frame construction)</t>
    </r>
  </si>
  <si>
    <r>
      <t>Elevator (</t>
    </r>
    <r>
      <rPr>
        <sz val="10"/>
        <rFont val="Arial"/>
        <family val="2"/>
      </rPr>
      <t>≥</t>
    </r>
    <r>
      <rPr>
        <sz val="10"/>
        <rFont val="Times New Roman"/>
        <family val="1"/>
      </rPr>
      <t xml:space="preserve"> 5 floors w/concrete construction)</t>
    </r>
  </si>
  <si>
    <r>
      <t>Historic Tax Credit Proceeds</t>
    </r>
    <r>
      <rPr>
        <i/>
        <sz val="10"/>
        <rFont val="Times New Roman"/>
        <family val="1"/>
      </rPr>
      <t xml:space="preserve"> </t>
    </r>
  </si>
  <si>
    <r>
      <t>Low Income Tax Credit Proceeds</t>
    </r>
    <r>
      <rPr>
        <i/>
        <sz val="10"/>
        <rFont val="Times New Roman"/>
        <family val="1"/>
      </rPr>
      <t xml:space="preserve"> </t>
    </r>
  </si>
  <si>
    <t>Annual Gross Potential Income</t>
  </si>
  <si>
    <t>Total Gross Potential Income</t>
  </si>
  <si>
    <t>Trended Income</t>
  </si>
  <si>
    <t>Date application for zoning change, variance or waiver filed</t>
  </si>
  <si>
    <t>Date of final approval of zoning change, variance or waiver</t>
  </si>
  <si>
    <t>Date of final hearing on zoning change, variance or waiver</t>
  </si>
  <si>
    <t>Nonresidential Units and Staff Units</t>
  </si>
  <si>
    <r>
      <t xml:space="preserve">Total Development Costs </t>
    </r>
    <r>
      <rPr>
        <i/>
        <sz val="10"/>
        <rFont val="Times New Roman"/>
        <family val="1"/>
      </rPr>
      <t>(from line 46 above)</t>
    </r>
  </si>
  <si>
    <t xml:space="preserve">Has any development team member* participated  as owner or manager in the development or operation of a project that has defaulted on a Department or other government or private sector loan in the previous five years?   If yes, explain. Please list the names and dates of projects in question. </t>
  </si>
  <si>
    <t>Staff Unit(s)</t>
  </si>
  <si>
    <t>Units to be occupied by households with income at 61-85% of the area median</t>
  </si>
  <si>
    <t>Units to be occupied by households with no income restrictions</t>
  </si>
  <si>
    <t>Current Zoning Classification</t>
  </si>
  <si>
    <t>Describe Current Classification</t>
  </si>
  <si>
    <t>Does any development team member* acting in the roles of sponsor, developer, guarantor or owner have any chronic past due accounts, substantial liens, judgments, three or more instances of unpaid taxes (even if cured prior to the application date), foreclosures or bankruptcies within the past five years? If yes, explain.</t>
  </si>
  <si>
    <t>Has any development team member* acting in the roles of sponsor, developer, guarantor or owner been involved with any project placed on the Department's defaulted loans watch list due to actions that are attributable to the sponsor or development team? If yes, explain.</t>
  </si>
  <si>
    <t>* Refer to the Multifamily Rental Financing Program Guide for a definition of development team members.</t>
  </si>
  <si>
    <r>
      <t xml:space="preserve">Substantial Rehabilitation </t>
    </r>
    <r>
      <rPr>
        <i/>
        <sz val="10"/>
        <rFont val="Times New Roman"/>
        <family val="1"/>
      </rPr>
      <t>(as defined in Tax Credit Regulations--Department's standard is different)</t>
    </r>
  </si>
  <si>
    <t>Non-acquisition Costs</t>
  </si>
  <si>
    <t xml:space="preserve">Units with Project Based Rental Subsidy (i.e., Section 8, 236, etc.)  </t>
  </si>
  <si>
    <r>
      <t>Date 10% of project costs incurred</t>
    </r>
    <r>
      <rPr>
        <i/>
        <sz val="10"/>
        <rFont val="Times New Roman"/>
        <family val="1"/>
      </rPr>
      <t xml:space="preserve"> (No later than 5 months from carryover allocation.)</t>
    </r>
  </si>
  <si>
    <t>Median Income</t>
  </si>
  <si>
    <t xml:space="preserve">Number of Units </t>
  </si>
  <si>
    <t>Tenant Utilities*</t>
  </si>
  <si>
    <t>Contract Rent</t>
  </si>
  <si>
    <t>Rent Subsidy</t>
  </si>
  <si>
    <t>Income PerUnit</t>
  </si>
  <si>
    <t>Payment in Lieu of Real Estate Taxes</t>
  </si>
  <si>
    <t>* Complete for Tax Credit Applications Only</t>
  </si>
  <si>
    <r>
      <t xml:space="preserve">Less Acquisition Costs </t>
    </r>
    <r>
      <rPr>
        <i/>
        <sz val="10"/>
        <rFont val="Times New Roman"/>
        <family val="1"/>
      </rPr>
      <t>(from line 45 above)</t>
    </r>
  </si>
  <si>
    <r>
      <t>Acquisition Costs</t>
    </r>
    <r>
      <rPr>
        <i/>
        <sz val="10"/>
        <rFont val="Times New Roman"/>
        <family val="1"/>
      </rPr>
      <t xml:space="preserve"> (from line 45 above)</t>
    </r>
  </si>
  <si>
    <r>
      <t>Total Developer's Fee</t>
    </r>
    <r>
      <rPr>
        <b/>
        <i/>
        <sz val="10"/>
        <rFont val="Times New Roman"/>
        <family val="1"/>
      </rPr>
      <t xml:space="preserve"> </t>
    </r>
    <r>
      <rPr>
        <i/>
        <sz val="10"/>
        <rFont val="Times New Roman"/>
        <family val="1"/>
      </rPr>
      <t>(Fee on Non-acquisition Costs + Fee on Acquisition Cost)</t>
    </r>
  </si>
  <si>
    <r>
      <t>Low Income Housing Tax Credit Proceeds</t>
    </r>
    <r>
      <rPr>
        <i/>
        <sz val="10"/>
        <rFont val="Times New Roman"/>
        <family val="1"/>
      </rPr>
      <t xml:space="preserve"> (from Tax Credit section)</t>
    </r>
  </si>
  <si>
    <t>Complete This Section Only If Applying For Low Income Housing Tax Credits</t>
  </si>
  <si>
    <t>Costs are at least 20% of the project's adjusted basis:</t>
  </si>
  <si>
    <t>x 20% =</t>
  </si>
  <si>
    <r>
      <t>Less: Federal Grants Financing Qualifying Costs</t>
    </r>
    <r>
      <rPr>
        <i/>
        <sz val="10"/>
        <rFont val="Times New Roman"/>
        <family val="1"/>
      </rPr>
      <t xml:space="preserve"> (list below)</t>
    </r>
  </si>
  <si>
    <t>Less: Other Non-qualifying Financing</t>
  </si>
  <si>
    <t>Less: Value of Commercial Space</t>
  </si>
  <si>
    <t>Less: Non-qualifying Units of Higher Quality</t>
  </si>
  <si>
    <t>Less: Federal Historic Tax Credit</t>
  </si>
  <si>
    <r>
      <t xml:space="preserve">Less: Gross Proceeds from Historic Tax Credit </t>
    </r>
    <r>
      <rPr>
        <i/>
        <sz val="10"/>
        <rFont val="Times New Roman"/>
        <family val="1"/>
      </rPr>
      <t>(calculate below)</t>
    </r>
  </si>
  <si>
    <t>Total Residential Units Sq. Ft.</t>
  </si>
  <si>
    <r>
      <t xml:space="preserve">HUD Project # </t>
    </r>
    <r>
      <rPr>
        <i/>
        <sz val="10"/>
        <rFont val="Times New Roman"/>
        <family val="1"/>
      </rPr>
      <t>(optional)</t>
    </r>
  </si>
  <si>
    <r>
      <t>Ten Year Rule Exemption:</t>
    </r>
    <r>
      <rPr>
        <sz val="10"/>
        <rFont val="Times New Roman"/>
        <family val="1"/>
      </rPr>
      <t xml:space="preserve">  Does the building qualify for an exemption to the 10 Year Rule as provided in HR 3221?*</t>
    </r>
  </si>
  <si>
    <t>* If yes, application must include written explanation and legal opinion.</t>
  </si>
  <si>
    <t>Costs are at least $6000* per unit:</t>
  </si>
  <si>
    <t>x $6000* =</t>
  </si>
  <si>
    <t>*To be increased by CPI beginning 2009</t>
  </si>
  <si>
    <t>from Eligible Basis</t>
  </si>
  <si>
    <t>(Enter specific subsidy information in Rental Subsidy column in Project Income tab)</t>
  </si>
  <si>
    <r>
      <t xml:space="preserve">Staff Residential Unit(s) </t>
    </r>
    <r>
      <rPr>
        <i/>
        <sz val="10"/>
        <rFont val="Times New Roman"/>
        <family val="1"/>
      </rPr>
      <t>(Enter in Project Income tab as Market Rate or Non-Income Producing)</t>
    </r>
  </si>
  <si>
    <r>
      <t>Historic Tax Credit Proceeds</t>
    </r>
    <r>
      <rPr>
        <i/>
        <sz val="10"/>
        <rFont val="Times New Roman"/>
        <family val="1"/>
      </rPr>
      <t xml:space="preserve"> (from Tax Credit section)</t>
    </r>
  </si>
  <si>
    <t>Amount Deducted</t>
  </si>
  <si>
    <t>Gross Proceeds from Historic Tax Credits</t>
  </si>
  <si>
    <r>
      <t xml:space="preserve">Applicable Percentage </t>
    </r>
    <r>
      <rPr>
        <i/>
        <sz val="10"/>
        <rFont val="Times New Roman"/>
        <family val="1"/>
      </rPr>
      <t>(enter correct percentage per IRS rules)</t>
    </r>
  </si>
  <si>
    <r>
      <t xml:space="preserve">Adjustment for Federal QCT / DDA </t>
    </r>
    <r>
      <rPr>
        <i/>
        <sz val="10"/>
        <rFont val="Times New Roman"/>
        <family val="1"/>
      </rPr>
      <t xml:space="preserve">(130% maximum)       </t>
    </r>
    <r>
      <rPr>
        <b/>
        <i/>
        <sz val="10"/>
        <rFont val="Times New Roman"/>
        <family val="1"/>
      </rPr>
      <t xml:space="preserve"> CENSUS TRACT # </t>
    </r>
  </si>
  <si>
    <t>GP/LP</t>
  </si>
  <si>
    <t>14     Civil Engineering Fee</t>
  </si>
  <si>
    <t>15     Marketing</t>
  </si>
  <si>
    <t>16     Surveys</t>
  </si>
  <si>
    <t>17     Soil Borings</t>
  </si>
  <si>
    <t>18     Appraisal</t>
  </si>
  <si>
    <t>19     Market Study</t>
  </si>
  <si>
    <t>20     Environmental Report</t>
  </si>
  <si>
    <t>21     Tap Fees</t>
  </si>
  <si>
    <t>22     Other:</t>
  </si>
  <si>
    <r>
      <t xml:space="preserve">23     </t>
    </r>
    <r>
      <rPr>
        <b/>
        <sz val="10"/>
        <rFont val="Times New Roman"/>
        <family val="1"/>
      </rPr>
      <t>Total Fees</t>
    </r>
  </si>
  <si>
    <t>24     Construction Interest</t>
  </si>
  <si>
    <t>25     Real Estate Taxes</t>
  </si>
  <si>
    <t>26     Insurance Premium</t>
  </si>
  <si>
    <t>27     Mortgage Insurance Premium</t>
  </si>
  <si>
    <t>28     Title and Recording</t>
  </si>
  <si>
    <t>29     Financing (soft cost) Contingency</t>
  </si>
  <si>
    <t>30     CDA Administrative Fee</t>
  </si>
  <si>
    <t>Annual Tax Credit Monitoring Fee ($30.00 per tax credit unit)</t>
  </si>
  <si>
    <t>Is this a structured Year-15 transition to homeownership program?</t>
  </si>
  <si>
    <r>
      <t xml:space="preserve">Multifamily Bonds </t>
    </r>
    <r>
      <rPr>
        <i/>
        <sz val="10"/>
        <rFont val="Times New Roman"/>
        <family val="1"/>
      </rPr>
      <t xml:space="preserve">(long term tax-exempt) </t>
    </r>
  </si>
  <si>
    <r>
      <t xml:space="preserve">Multifamily Bonds </t>
    </r>
    <r>
      <rPr>
        <i/>
        <sz val="10"/>
        <rFont val="Times New Roman"/>
        <family val="1"/>
      </rPr>
      <t xml:space="preserve">(short term tax-exempt) </t>
    </r>
  </si>
  <si>
    <t xml:space="preserve">Tax-exempt Bonds (Long Term Only) </t>
  </si>
  <si>
    <t xml:space="preserve">Reserve for Replacement (not trended) </t>
  </si>
  <si>
    <t>Application for Submission</t>
  </si>
  <si>
    <t>Viability Review Submission</t>
  </si>
  <si>
    <t>Commitment Review Submission</t>
  </si>
  <si>
    <t>Viability/Commitment Review Submission</t>
  </si>
  <si>
    <t>Rental Housing Works</t>
  </si>
  <si>
    <t>Elderly (See Guide, Section 3.2.2)</t>
  </si>
  <si>
    <t>Section 811, Weinberg</t>
  </si>
  <si>
    <t>Target Population(choose):</t>
  </si>
  <si>
    <t>PWDs – nonelderly</t>
  </si>
  <si>
    <t>PWD – elderly</t>
  </si>
  <si>
    <t>Persons with Special Needs</t>
  </si>
  <si>
    <t xml:space="preserve">Homeless </t>
  </si>
  <si>
    <t>Youth Aging Out of Foster Care</t>
  </si>
  <si>
    <t>Veterans</t>
  </si>
  <si>
    <t>Persons Transitioning from a Correctional or Other State Facility or Institution</t>
  </si>
  <si>
    <t>Rental Housing Workss</t>
  </si>
  <si>
    <t>Weinberg Funds</t>
  </si>
  <si>
    <t>Weinberg</t>
  </si>
  <si>
    <t>Housing targeting people with disabilities at or below 50% AMI (See Guide, Section 4.4.2)</t>
  </si>
  <si>
    <t>Low-Income Use Restrictions and Homeownership Opportunities (See Guide, Section 3.2.3)</t>
  </si>
  <si>
    <t>ANTICIPATED DEVELOPMENT SCHEDULE (See Guide, Section 3.11)</t>
  </si>
  <si>
    <t>See Guide, Section 3.9.8.3 for Limitations on Developer's Fees</t>
  </si>
  <si>
    <t>Rent Subsidy Source</t>
  </si>
  <si>
    <t>LENDING AND INVESTMENT PARTNERS</t>
  </si>
  <si>
    <t>Private/Public Lender</t>
  </si>
  <si>
    <t>Equtiy Provider</t>
  </si>
  <si>
    <t>35     Other</t>
  </si>
  <si>
    <r>
      <t xml:space="preserve">36     </t>
    </r>
    <r>
      <rPr>
        <b/>
        <sz val="10"/>
        <rFont val="Times New Roman"/>
        <family val="1"/>
      </rPr>
      <t>Total Financing Fees and Charges</t>
    </r>
  </si>
  <si>
    <t>37     Building Acquisition</t>
  </si>
  <si>
    <t>38     Land Acquisition</t>
  </si>
  <si>
    <t>39     Special Assessment</t>
  </si>
  <si>
    <t>40     Carrying Charges</t>
  </si>
  <si>
    <t>41     Relocation Costs</t>
  </si>
  <si>
    <t>42     Off-Site Improvements</t>
  </si>
  <si>
    <t>43     Other</t>
  </si>
  <si>
    <r>
      <t>44</t>
    </r>
    <r>
      <rPr>
        <b/>
        <sz val="10"/>
        <rFont val="Times New Roman"/>
        <family val="1"/>
      </rPr>
      <t xml:space="preserve">     Total Acquisition Costs</t>
    </r>
  </si>
  <si>
    <r>
      <t xml:space="preserve">45     </t>
    </r>
    <r>
      <rPr>
        <b/>
        <sz val="10"/>
        <rFont val="Times New Roman"/>
        <family val="1"/>
      </rPr>
      <t>Total Development Costs (TDC)</t>
    </r>
  </si>
  <si>
    <r>
      <t>46     Fee on Non-Acquisition Costs</t>
    </r>
    <r>
      <rPr>
        <i/>
        <sz val="10"/>
        <rFont val="Times New Roman"/>
        <family val="1"/>
      </rPr>
      <t xml:space="preserve"> (calculate below)</t>
    </r>
  </si>
  <si>
    <r>
      <t>47     Fee on Acquisition Costs</t>
    </r>
    <r>
      <rPr>
        <i/>
        <sz val="10"/>
        <rFont val="Times New Roman"/>
        <family val="1"/>
      </rPr>
      <t xml:space="preserve"> (calculate below)</t>
    </r>
  </si>
  <si>
    <r>
      <t xml:space="preserve">48    </t>
    </r>
    <r>
      <rPr>
        <b/>
        <sz val="10"/>
        <rFont val="Times New Roman"/>
        <family val="1"/>
      </rPr>
      <t>Total Developer's Fee</t>
    </r>
    <r>
      <rPr>
        <b/>
        <i/>
        <sz val="10"/>
        <rFont val="Times New Roman"/>
        <family val="1"/>
      </rPr>
      <t xml:space="preserve"> </t>
    </r>
    <r>
      <rPr>
        <i/>
        <sz val="10"/>
        <rFont val="Times New Roman"/>
        <family val="1"/>
      </rPr>
      <t>($2.5 million maximum)</t>
    </r>
  </si>
  <si>
    <t>49     Syndication Fee</t>
  </si>
  <si>
    <r>
      <t>50     Legal</t>
    </r>
    <r>
      <rPr>
        <i/>
        <sz val="10"/>
        <rFont val="Times New Roman"/>
        <family val="1"/>
      </rPr>
      <t xml:space="preserve"> (syndication only)</t>
    </r>
  </si>
  <si>
    <t>51     Bridge Loan Fees</t>
  </si>
  <si>
    <t>52     Bridge Loan Interest</t>
  </si>
  <si>
    <t>53     Organizational Costs</t>
  </si>
  <si>
    <t>54     Tax Credit Application Fee</t>
  </si>
  <si>
    <t>55     Tax Credit Allocation Fee</t>
  </si>
  <si>
    <t>56     Tax Credit Reservation Fee</t>
  </si>
  <si>
    <t>57     Accounting and Auditing Fee</t>
  </si>
  <si>
    <t>58     Partnership Management Fee</t>
  </si>
  <si>
    <t>59     Other</t>
  </si>
  <si>
    <r>
      <t xml:space="preserve">60     </t>
    </r>
    <r>
      <rPr>
        <b/>
        <sz val="10"/>
        <rFont val="Times New Roman"/>
        <family val="1"/>
      </rPr>
      <t>Total Syndication Related Costs</t>
    </r>
  </si>
  <si>
    <t>61     Construction Guarantee</t>
  </si>
  <si>
    <t>62     Operating Reserve</t>
  </si>
  <si>
    <t>63     Rent-up Reserve</t>
  </si>
  <si>
    <t>64     Negative Arbitrage</t>
  </si>
  <si>
    <t>65     Other</t>
  </si>
  <si>
    <r>
      <t>66</t>
    </r>
    <r>
      <rPr>
        <b/>
        <sz val="10"/>
        <rFont val="Times New Roman"/>
        <family val="1"/>
      </rPr>
      <t xml:space="preserve">     Total Guarantees and Reserves</t>
    </r>
  </si>
  <si>
    <r>
      <t xml:space="preserve">67     </t>
    </r>
    <r>
      <rPr>
        <b/>
        <sz val="10"/>
        <rFont val="Times New Roman"/>
        <family val="1"/>
      </rPr>
      <t>Total Uses of Funds</t>
    </r>
  </si>
  <si>
    <t>Current Financing Information</t>
  </si>
  <si>
    <t>Existing Debt on the Property:</t>
  </si>
  <si>
    <t>Mortgage</t>
  </si>
  <si>
    <t>Lien Position</t>
  </si>
  <si>
    <t>Loan Product</t>
  </si>
  <si>
    <t>Approximate Balance</t>
  </si>
  <si>
    <t>Loan Number</t>
  </si>
  <si>
    <t>Total Existing Debt:</t>
  </si>
  <si>
    <t>Housing for families at or below 60% AMI(See Guide, Section 4.4.3)</t>
  </si>
  <si>
    <t>Agency ID (Internal Use)</t>
  </si>
  <si>
    <r>
      <t>Vacancy Allowance</t>
    </r>
    <r>
      <rPr>
        <i/>
        <sz val="9.5"/>
        <rFont val="Times New Roman"/>
        <family val="1"/>
      </rPr>
      <t xml:space="preserve"> </t>
    </r>
    <r>
      <rPr>
        <i/>
        <sz val="9"/>
        <rFont val="Times New Roman"/>
        <family val="1"/>
      </rPr>
      <t>(Total Annual Income x Vacancy Rate)</t>
    </r>
  </si>
  <si>
    <r>
      <t>Effective Gross Income/Market Rate Units</t>
    </r>
    <r>
      <rPr>
        <sz val="10"/>
        <rFont val="Times New Roman"/>
        <family val="1"/>
      </rPr>
      <t xml:space="preserve"> </t>
    </r>
    <r>
      <rPr>
        <i/>
        <sz val="9"/>
        <rFont val="Times New Roman"/>
        <family val="1"/>
      </rPr>
      <t>(Total Annual Income - Vacancy Allowance)</t>
    </r>
  </si>
  <si>
    <t>Rental Housing Program Funds</t>
  </si>
  <si>
    <t>Multifamily Bonds (long term tax-exempt)</t>
  </si>
  <si>
    <t>Multifamily Bonds (short term tax-exempt)</t>
  </si>
  <si>
    <t>LOAN REQUIREMENTS</t>
  </si>
  <si>
    <t>EQUAL OPPORTUNITY</t>
  </si>
  <si>
    <t>TENANT RELOCATION</t>
  </si>
  <si>
    <t>TAX CREDIT CERTIFICATIONS</t>
  </si>
  <si>
    <t>ACCESS TO PUBLIC ACT NOTICE AND WAIVER</t>
  </si>
  <si>
    <t>Developer Financial Capacity ( Sec. 4.1.3 Guide)</t>
  </si>
  <si>
    <t>Score</t>
  </si>
  <si>
    <t>The developer entities and guarantors must have an acceptable credit history and show the current financial to undertake the project.</t>
  </si>
  <si>
    <t>Net Worth as a Percentage of Total Development Costs</t>
  </si>
  <si>
    <t>Entity</t>
  </si>
  <si>
    <t xml:space="preserve"> Entity Name</t>
  </si>
  <si>
    <t>Entity Name</t>
  </si>
  <si>
    <t>Date of financials</t>
  </si>
  <si>
    <t>Total Assets</t>
  </si>
  <si>
    <t>Total Liabilities</t>
  </si>
  <si>
    <t>Net Worth</t>
  </si>
  <si>
    <t>Total Dev Costs</t>
  </si>
  <si>
    <t>Percent of TDC</t>
  </si>
  <si>
    <t>TOTAL</t>
  </si>
  <si>
    <t>Pts.</t>
  </si>
  <si>
    <t>Range</t>
  </si>
  <si>
    <t>Combined net worth is less than 10% of total development costs</t>
  </si>
  <si>
    <t>Combined net worth is over 25% of total development costs</t>
  </si>
  <si>
    <t>Liquid Assets as Percentage of Total Development Costs</t>
  </si>
  <si>
    <t>Current Assets</t>
  </si>
  <si>
    <t>Current Liabilities</t>
  </si>
  <si>
    <t>Working Capital</t>
  </si>
  <si>
    <t>Total Dev. Costs</t>
  </si>
  <si>
    <r>
      <t>Liquid Assets as Percentage of Total Development Costs</t>
    </r>
    <r>
      <rPr>
        <sz val="10"/>
        <rFont val="Calibri"/>
        <family val="2"/>
      </rPr>
      <t> </t>
    </r>
  </si>
  <si>
    <t>Combined liquid assets are under 2% of total development costs</t>
  </si>
  <si>
    <t>Combined liquid assets are between 2% and 4% of total development costs</t>
  </si>
  <si>
    <t>Combined liquid assets are between 4% and 10% of total development costs</t>
  </si>
  <si>
    <t>Combined liquid assets are over 10% of total development costs</t>
  </si>
  <si>
    <t xml:space="preserve">LEVERAGING AND COST EFFECTIVENESS </t>
  </si>
  <si>
    <t>DIRECT LEVERAGING (Sec. 4.5.1 of the Guide)</t>
  </si>
  <si>
    <t>Project Located in QCT/DDA?</t>
  </si>
  <si>
    <t>If "yes," enter acquisition credit, if any, amount:</t>
  </si>
  <si>
    <t>Is project considered a rural transaction?</t>
  </si>
  <si>
    <t>1.  Tax Credit Subsidy</t>
  </si>
  <si>
    <t>Annual LIH Tax Credits (allocated credits only)</t>
  </si>
  <si>
    <t>Note: do not include automatic 4% LIHTC</t>
  </si>
  <si>
    <t xml:space="preserve">Less Adjust for QCT 130% </t>
  </si>
  <si>
    <t>Credit Period</t>
  </si>
  <si>
    <t>Total LIH Tax Credits</t>
  </si>
  <si>
    <t>Imputed Raise-Up</t>
  </si>
  <si>
    <t>LIH Tax Credit Subsidy</t>
  </si>
  <si>
    <t>2.  Total DHCD Subsidy</t>
  </si>
  <si>
    <t>PRHP</t>
  </si>
  <si>
    <t>Other DHCD Funds</t>
  </si>
  <si>
    <t>Note: do not include Tax-Exempt or Taxable Bonds</t>
  </si>
  <si>
    <t>Total State Funds</t>
  </si>
  <si>
    <t>Tax Credit Subsidy</t>
  </si>
  <si>
    <t>Total DHCD Subsidy</t>
  </si>
  <si>
    <t>3. All Project Costs</t>
  </si>
  <si>
    <t>4.  Adjusted Costs</t>
  </si>
  <si>
    <t># Affordable BRs</t>
  </si>
  <si>
    <t>Total BRs</t>
  </si>
  <si>
    <t>% Affordable</t>
  </si>
  <si>
    <t>All Project Costs</t>
  </si>
  <si>
    <t>Adjusted Costs</t>
  </si>
  <si>
    <t>5.  Leverage Evaluation</t>
  </si>
  <si>
    <t>% DHCD Funds</t>
  </si>
  <si>
    <t>% Leveraged Funds</t>
  </si>
  <si>
    <t>Points</t>
  </si>
  <si>
    <t>Family Projects Located in a Community of Opportunity</t>
  </si>
  <si>
    <t>Rural</t>
  </si>
  <si>
    <t>All Other Projects</t>
  </si>
  <si>
    <t>40%+</t>
  </si>
  <si>
    <t>45%+</t>
  </si>
  <si>
    <t>50%+</t>
  </si>
  <si>
    <t>35% to &lt;40%</t>
  </si>
  <si>
    <t>40% to &lt;45%</t>
  </si>
  <si>
    <t>45% to &lt; 50%</t>
  </si>
  <si>
    <t>30% to &lt;35%</t>
  </si>
  <si>
    <t>25% to &lt;30%</t>
  </si>
  <si>
    <t>36% to &lt;40%</t>
  </si>
  <si>
    <t>20% to &lt;25%</t>
  </si>
  <si>
    <t>33% to &lt; 36%</t>
  </si>
  <si>
    <t>15% to &lt;20%</t>
  </si>
  <si>
    <t>30% to &lt;33%</t>
  </si>
  <si>
    <t>10% to &lt;15%</t>
  </si>
  <si>
    <t>27% to &lt;30%</t>
  </si>
  <si>
    <t>5% to &lt;10%</t>
  </si>
  <si>
    <t>24% to &lt;27%</t>
  </si>
  <si>
    <t>3% to &lt;5%</t>
  </si>
  <si>
    <t>22% to &lt;24%</t>
  </si>
  <si>
    <t>2% to &lt;3%</t>
  </si>
  <si>
    <t>20% to &lt;22%</t>
  </si>
  <si>
    <t>&lt;2%</t>
  </si>
  <si>
    <t>&lt;3%</t>
  </si>
  <si>
    <t>&lt; 20%</t>
  </si>
  <si>
    <t>OPERATING SUBSIDIES</t>
  </si>
  <si>
    <t>Points are awarded to projects that include other long-term subsidies.</t>
  </si>
  <si>
    <t>Subsidy Type</t>
  </si>
  <si>
    <t>Project Based Rental Subsidy</t>
  </si>
  <si>
    <t>PILOT</t>
  </si>
  <si>
    <t>Annual Subsidy/Unit</t>
  </si>
  <si>
    <t>Eligible Units</t>
  </si>
  <si>
    <t>Total Annual Subsidy</t>
  </si>
  <si>
    <t>Term (Years)</t>
  </si>
  <si>
    <t>Total Subsidy</t>
  </si>
  <si>
    <t>Total Units in Project</t>
  </si>
  <si>
    <t>Subsidy/Unit/10 Yrs.</t>
  </si>
  <si>
    <t>Entitlement Jurisdiction</t>
  </si>
  <si>
    <t>Non- Entitlement Jurisdiction</t>
  </si>
  <si>
    <t>=$400 or more</t>
  </si>
  <si>
    <t>= $200 or more</t>
  </si>
  <si>
    <t>= $350 to $399</t>
  </si>
  <si>
    <t xml:space="preserve"> = $175 to $199</t>
  </si>
  <si>
    <t xml:space="preserve"> = $300 to $349</t>
  </si>
  <si>
    <t xml:space="preserve"> = $150 to $174</t>
  </si>
  <si>
    <t xml:space="preserve"> = $250 to $299</t>
  </si>
  <si>
    <t xml:space="preserve"> = $125 to $149</t>
  </si>
  <si>
    <t xml:space="preserve"> = $200 to $249 </t>
  </si>
  <si>
    <t xml:space="preserve"> = $100 to $124</t>
  </si>
  <si>
    <t xml:space="preserve"> = $150 to $199</t>
  </si>
  <si>
    <t xml:space="preserve"> = $75 to $99</t>
  </si>
  <si>
    <t xml:space="preserve"> = $100 to $149</t>
  </si>
  <si>
    <t xml:space="preserve"> = $50 to $74</t>
  </si>
  <si>
    <t xml:space="preserve"> = less than $100</t>
  </si>
  <si>
    <t xml:space="preserve"> = less than $50</t>
  </si>
  <si>
    <t>Maximum points may be awarded for projects with a subsidy of at least $400 per unit per year</t>
  </si>
  <si>
    <t>for a period of 10 years in participating jurisdictions and $200 in non-participating jurisdictions.</t>
  </si>
  <si>
    <t xml:space="preserve">Fewer points will be awarded to the extent that the subsidy per unit per year is below $100, the </t>
  </si>
  <si>
    <t>subsidy is for a term of less than 10 years, or repayment terms of the subsidy diminish the</t>
  </si>
  <si>
    <t>overall value to the project.</t>
  </si>
  <si>
    <t>The undersigned hereby makes application to the Department for a loan and/or tax credits</t>
  </si>
  <si>
    <t>pursuant to one or more of the Department’s Rental Housing Financing Programs and certifies the</t>
  </si>
  <si>
    <t>following:</t>
  </si>
  <si>
    <t>The undersigned acknowledges the loan may be secured by the lien on the property herein</t>
  </si>
  <si>
    <t>described and evidenced by a promissory note. The undersigned certifies that housing produced with the</t>
  </si>
  <si>
    <t>proceeds of the loan will be rented to income eligible households within the income limits set by the</t>
  </si>
  <si>
    <t>Department for the specific period.</t>
  </si>
  <si>
    <t>PARTNERSHIP HOUSING (Local Governments Only)</t>
  </si>
  <si>
    <t>The undersigned acknowledges that if the Local Government should fail to maintain the housing</t>
  </si>
  <si>
    <t>for the purposes agreed to herein or sells all or part of the project funded with the loan, the loan plus the</t>
  </si>
  <si>
    <t>sum of all interest paid by the State on bonds or other moneys of the State used to fund the project must</t>
  </si>
  <si>
    <t>be repaid to the Department.</t>
  </si>
  <si>
    <t>The applicant agrees that it will not discriminate on the basis of race, color, religion, national</t>
  </si>
  <si>
    <t>origin, sex, marital status, sexual orientation, physical or mental disability, or age, except with regard</t>
  </si>
  <si>
    <t>to age as permitted under the federal Housing for Older Persons Act, as amended from time to time or other</t>
  </si>
  <si>
    <t>similar federal laws, in the leasing of or otherwise providing dwelling accommodations at the property or</t>
  </si>
  <si>
    <t>in any other aspect of the development, administration, operation, construction, repair or maintenance of</t>
  </si>
  <si>
    <t>the property or in any aspect of employment by the applicant.</t>
  </si>
  <si>
    <t>The applicant agrees that it will comply with  all applicable provisions of federal, State and local</t>
  </si>
  <si>
    <t>laws and the Department of Housing and Community Development policies regarding discrimination,</t>
  </si>
  <si>
    <t>equal opportunity in employment, housing and credit practices, and drug and alcohol free workplaces</t>
  </si>
  <si>
    <t>including,  but not limited to: Title VI and VII of the Civil Rights Act of 1964, as amended; Title VIII of</t>
  </si>
  <si>
    <t>the Civil Rights Act of 1968, as amended;  the Fair Housing Act Amendments of 1988, as amended; Title</t>
  </si>
  <si>
    <t>20 of the State Government Article of the Annotated Code of Maryland, as amended; State of Maryland</t>
  </si>
  <si>
    <t>Executive Order 01.01.1989.18 relating to drug and alcohol free workplaces; the Secretary's Minority</t>
  </si>
  <si>
    <t>Business Enterprise Program, as amended; and the Americans with Disabilities Act of 1990, as amended.</t>
  </si>
  <si>
    <t>The undersigned certifies that no tenant living in any residential unit in the property to be</t>
  </si>
  <si>
    <t>rehabilitated has been forced to move by the applicant without cause in the twelve month period</t>
  </si>
  <si>
    <t>preceding the submission of this application and that no tenants will be forced to move without cause</t>
  </si>
  <si>
    <t>prior to loan closing except to rehabilitate the project in compliance with an approved relocation plan.</t>
  </si>
  <si>
    <t>The undersigned further agrees to comply with the relocation requirements of the Department if any</t>
  </si>
  <si>
    <t>residential tenant is required to be temporarily or permanently displaced as a result of the rehabilitation</t>
  </si>
  <si>
    <t>undertaken pursuant to this loan application.</t>
  </si>
  <si>
    <t>The undersigned certifies that the applicant has examined and understands Section 42 of the</t>
  </si>
  <si>
    <t>Internal Revenue Code of 1986 (“Section 42”) relating to Low-Income Housing Tax Credits and the</t>
  </si>
  <si>
    <t>project described herein qualifies under Section 42 for the credits requested. The undersigned is solely</t>
  </si>
  <si>
    <t>responsible for compliance with Section 42 and any regulations. The undersigned is further solely</t>
  </si>
  <si>
    <t>responsible for all calculations and figures relating to the determination of the eligible and qualified basis</t>
  </si>
  <si>
    <t>for the project and individual buildings and understands and agrees that the amount of credits is calculated</t>
  </si>
  <si>
    <t>by reference to the maximum figure submitted with this application as to the eligible and qualified basis.</t>
  </si>
  <si>
    <t>The undersigned further represents and certifies that the project can be completed within the time</t>
  </si>
  <si>
    <t>schedule set forth herein and that the information contained in this application is true, correct, and</t>
  </si>
  <si>
    <t>complete to the best of the undersigned’s knowledge and belief and agrees to notify the Department</t>
  </si>
  <si>
    <t>promptly in writing of any changes in this information, including any changes in the sources and uses of</t>
  </si>
  <si>
    <t>funding for the project. The undersigned agrees to immediately notify the Department of a cancellation of</t>
  </si>
  <si>
    <t>the project, or if the project will not be completed within the proposed time schedule.</t>
  </si>
  <si>
    <t>The undersigned understands and agrees that the Department, by accepting this application, has</t>
  </si>
  <si>
    <t>no obligation to reserve or allocate any or all of the credits requested and that the Department shall not be</t>
  </si>
  <si>
    <t>liable for any action regarding the project in reliance on this application or any credit reservation or</t>
  </si>
  <si>
    <t>allocation by the Department. It is further understood and agreed that the Department has the right to</t>
  </si>
  <si>
    <t>revoke any credit reservation or allocation after it had been made if, in the sole judgement of the</t>
  </si>
  <si>
    <t>Department, the project does not qualify for the credits or the project is not likely to be placed in service</t>
  </si>
  <si>
    <t>in the calendar year for which the credits were requested or to meet the requirements to carry over the</t>
  </si>
  <si>
    <t>credits. The undersigned agrees to, at all times, indemnify and hold harmless the Department against all</t>
  </si>
  <si>
    <t>losses, cots, damages, expenses, and liabilities of any nature of kind (including, but not limited to</t>
  </si>
  <si>
    <t>attorney’s fees, litigation and court costs, amounts paid in settlement, amounts paid to discharge</t>
  </si>
  <si>
    <t>judgements, and any loss from judgements) arising out of, or related to acceptance, consideration,</t>
  </si>
  <si>
    <t>approval or disapproval of this application.</t>
  </si>
  <si>
    <t>Applicants should give specific attention to the identification of information furnished to the</t>
  </si>
  <si>
    <t>Department under this application which they deem confidential, commercial or financial information,</t>
  </si>
  <si>
    <t>proprietary information, or trade secrets and provide any justification of why this information should not</t>
  </si>
  <si>
    <t>be disclosed under the Maryland Public Information Act, State General Provisions Article, Title 4 of the</t>
  </si>
  <si>
    <t>Annotated Code of Maryland. Applicants are advised that, upon request from a third party, the</t>
  </si>
  <si>
    <t>Department is required to make an independent determination as to whether the information may or must</t>
  </si>
  <si>
    <t>be divulged to that third party.</t>
  </si>
  <si>
    <t>The information in this application will be disclosed to appropriate staff of the Department or the</t>
  </si>
  <si>
    <t>public officials for purposes directly connected with the administration of the programs for which its use</t>
  </si>
  <si>
    <t>is intended. Such information may be shared with State, Federal, or local government agencies that have a</t>
  </si>
  <si>
    <t>financial role on the project.</t>
  </si>
  <si>
    <t>The Department intends to make available to the public certain information regarding projects</t>
  </si>
  <si>
    <t>submitting applications regardless of whether or not the project is recommended for reservation of funds</t>
  </si>
  <si>
    <t>by the Department. Some of this information may not be disclosed under Maryland’s Access to Public</t>
  </si>
  <si>
    <t>Records Act. By signing and delivering this application to the Department, you hereby AGREE TO</t>
  </si>
  <si>
    <t>WAIVE ANY RIGHTS TO OBJECT TO OR PREVENT THE DISCLOSURE TO THE PUBLIC OF</t>
  </si>
  <si>
    <t>THE FOLLOWING INFORMATION: applicant’s and sponsor names; name and address of the project;</t>
  </si>
  <si>
    <t>loan and /or tax credit amounts and terms (requested and/or approved); amounts and sources of other</t>
  </si>
  <si>
    <t>financing; total project cost; waivers (requested and/or received); explanation of amount and reason for</t>
  </si>
  <si>
    <t>State Bonus Points received (if any); total number of units; population served (elderly or family); and</t>
  </si>
  <si>
    <t>number of units reserved for persons with disabilities or special needs.</t>
  </si>
  <si>
    <t>GENERAL</t>
  </si>
  <si>
    <t>The undersigned hereby certifies that the development proposed in this application can be</t>
  </si>
  <si>
    <t>developed in accordance with the development budget set forth herein and operated in accordance with</t>
  </si>
  <si>
    <t>the operating budget set forth herein and further certifies that the information set forth herein and in any</t>
  </si>
  <si>
    <t>attachments in support hereof is true, correct, and complete to the best of his/ her knowledge and belief.</t>
  </si>
  <si>
    <t>The undersigned authorizes the Department to obtain credit information for the purpose of evaluating this</t>
  </si>
  <si>
    <t>application.</t>
  </si>
  <si>
    <t>IN WITNESS WHEREOF, the applicant has caused this document to be duly executed in its</t>
  </si>
  <si>
    <t>name of this __ day of ___________, 20__.</t>
  </si>
  <si>
    <t>(Full legal name of sponsor)</t>
  </si>
  <si>
    <t>_______________________________________</t>
  </si>
  <si>
    <t>Signature: ____________________________</t>
  </si>
  <si>
    <t>Name: _______________________________</t>
  </si>
  <si>
    <t>Title: ________________________________</t>
  </si>
  <si>
    <t>yes</t>
  </si>
  <si>
    <t>no</t>
  </si>
  <si>
    <t>Combined net worth is between 10% and 25% of total development costs</t>
  </si>
  <si>
    <t>choose one:</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</si>
</sst>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m/dd/yy_)"/>
    <numFmt numFmtId="165" formatCode="0.00_)"/>
    <numFmt numFmtId="166" formatCode="0.000%"/>
    <numFmt numFmtId="167" formatCode="0_)"/>
    <numFmt numFmtId="168" formatCode="_(&quot;$&quot;* #,##0_);_(&quot;$&quot;* \(#,##0\);_(&quot;$&quot;* &quot;&quot;_);_(@_)"/>
    <numFmt numFmtId="169" formatCode="_(* #,##0_);_(* \(#,##0\);_(* &quot;&quot;_);_(@_)"/>
    <numFmt numFmtId="170" formatCode="_(&quot;$&quot;* #,##0_);_(&quot;$&quot;* \(#,##0\);_(* &quot;&quot;_);_(@_)"/>
    <numFmt numFmtId="171" formatCode="0_);\(0\)"/>
    <numFmt numFmtId="172" formatCode="_(* #,##0_);_(* \(#,##0\);_(&quot;$&quot;* &quot;&quot;_);_(@_)"/>
    <numFmt numFmtId="173" formatCode="#,###_);\(#,###\)"/>
    <numFmt numFmtId="174" formatCode="&quot;$&quot;#,##0"/>
    <numFmt numFmtId="175" formatCode="&quot;$&quot;#,##0.00"/>
    <numFmt numFmtId="176" formatCode="m/d/yy;@"/>
    <numFmt numFmtId="177" formatCode="0.0%"/>
  </numFmts>
  <fonts count="34" x14ac:knownFonts="1">
    <font>
      <sz val="10"/>
      <name val="Times New Roman"/>
      <family val="1"/>
    </font>
    <font>
      <sz val="11"/>
      <color theme="1"/>
      <name val="Calibri"/>
      <family val="2"/>
      <scheme val="minor"/>
    </font>
    <font>
      <sz val="10"/>
      <name val="Arial"/>
      <family val="2"/>
    </font>
    <font>
      <i/>
      <sz val="10"/>
      <name val="Times New Roman"/>
      <family val="1"/>
    </font>
    <font>
      <sz val="10"/>
      <name val="Times New Roman"/>
      <family val="1"/>
    </font>
    <font>
      <sz val="9"/>
      <name val="Times New Roman"/>
      <family val="1"/>
    </font>
    <font>
      <b/>
      <sz val="14"/>
      <name val="Times New Roman"/>
      <family val="1"/>
    </font>
    <font>
      <b/>
      <i/>
      <sz val="14"/>
      <name val="Times New Roman"/>
      <family val="1"/>
    </font>
    <font>
      <b/>
      <sz val="10"/>
      <name val="Times New Roman"/>
      <family val="1"/>
    </font>
    <font>
      <sz val="10"/>
      <name val="Wingdings"/>
      <charset val="2"/>
    </font>
    <font>
      <b/>
      <sz val="12"/>
      <name val="Arial"/>
      <family val="2"/>
    </font>
    <font>
      <b/>
      <sz val="12"/>
      <color indexed="9"/>
      <name val="Arial"/>
      <family val="2"/>
    </font>
    <font>
      <b/>
      <sz val="14"/>
      <name val="Arial"/>
      <family val="2"/>
    </font>
    <font>
      <b/>
      <i/>
      <sz val="10"/>
      <name val="Times New Roman"/>
      <family val="1"/>
    </font>
    <font>
      <i/>
      <sz val="8"/>
      <name val="Times New Roman"/>
      <family val="1"/>
    </font>
    <font>
      <i/>
      <sz val="9"/>
      <name val="Times New Roman"/>
      <family val="1"/>
    </font>
    <font>
      <b/>
      <sz val="8"/>
      <name val="Times New Roman"/>
      <family val="1"/>
    </font>
    <font>
      <sz val="8"/>
      <name val="Times New Roman"/>
      <family val="1"/>
    </font>
    <font>
      <sz val="10"/>
      <name val="Symbol"/>
      <family val="1"/>
      <charset val="2"/>
    </font>
    <font>
      <sz val="12"/>
      <name val="Calibri"/>
      <family val="2"/>
    </font>
    <font>
      <i/>
      <sz val="9.5"/>
      <name val="Times New Roman"/>
      <family val="1"/>
    </font>
    <font>
      <b/>
      <sz val="10"/>
      <name val="Arial"/>
      <family val="2"/>
    </font>
    <font>
      <b/>
      <sz val="10"/>
      <color rgb="FF000000"/>
      <name val="Calibri"/>
      <family val="2"/>
    </font>
    <font>
      <sz val="12"/>
      <color rgb="FF000000"/>
      <name val="Calibri"/>
      <family val="2"/>
    </font>
    <font>
      <b/>
      <sz val="10"/>
      <name val="Calibri"/>
      <family val="2"/>
    </font>
    <font>
      <sz val="10"/>
      <color rgb="FF000000"/>
      <name val="Calibri"/>
      <family val="2"/>
    </font>
    <font>
      <i/>
      <sz val="10"/>
      <name val="Calibri"/>
      <family val="2"/>
    </font>
    <font>
      <sz val="10"/>
      <name val="Calibri"/>
      <family val="2"/>
    </font>
    <font>
      <sz val="8"/>
      <name val="Calibri"/>
      <family val="2"/>
    </font>
    <font>
      <u/>
      <sz val="10"/>
      <color rgb="FF0000FF"/>
      <name val="Calibri"/>
      <family val="2"/>
    </font>
    <font>
      <b/>
      <sz val="14"/>
      <color rgb="FF000000"/>
      <name val="Calibri"/>
      <family val="2"/>
    </font>
    <font>
      <sz val="11"/>
      <color rgb="FF000000"/>
      <name val="Calibri"/>
      <family val="2"/>
    </font>
    <font>
      <sz val="10"/>
      <name val="Calibri"/>
      <family val="2"/>
      <scheme val="minor"/>
    </font>
    <font>
      <sz val="12"/>
      <color rgb="FF000000"/>
      <name val="Calibri"/>
      <family val="2"/>
      <scheme val="minor"/>
    </font>
  </fonts>
  <fills count="22">
    <fill>
      <patternFill patternType="none"/>
    </fill>
    <fill>
      <patternFill patternType="gray125"/>
    </fill>
    <fill>
      <patternFill patternType="solid">
        <fgColor indexed="22"/>
        <bgColor indexed="8"/>
      </patternFill>
    </fill>
    <fill>
      <patternFill patternType="solid">
        <fgColor indexed="9"/>
        <bgColor indexed="9"/>
      </patternFill>
    </fill>
    <fill>
      <patternFill patternType="solid">
        <fgColor indexed="8"/>
        <bgColor indexed="64"/>
      </patternFill>
    </fill>
    <fill>
      <patternFill patternType="solid">
        <fgColor indexed="22"/>
        <bgColor indexed="64"/>
      </patternFill>
    </fill>
    <fill>
      <patternFill patternType="solid">
        <fgColor indexed="22"/>
        <bgColor indexed="22"/>
      </patternFill>
    </fill>
    <fill>
      <patternFill patternType="solid">
        <fgColor indexed="43"/>
        <bgColor indexed="9"/>
      </patternFill>
    </fill>
    <fill>
      <patternFill patternType="solid">
        <fgColor indexed="43"/>
        <bgColor indexed="64"/>
      </patternFill>
    </fill>
    <fill>
      <patternFill patternType="solid">
        <fgColor indexed="9"/>
        <bgColor indexed="64"/>
      </patternFill>
    </fill>
    <fill>
      <patternFill patternType="solid">
        <fgColor indexed="41"/>
        <bgColor indexed="64"/>
      </patternFill>
    </fill>
    <fill>
      <patternFill patternType="solid">
        <fgColor indexed="22"/>
        <bgColor indexed="9"/>
      </patternFill>
    </fill>
    <fill>
      <patternFill patternType="solid">
        <fgColor indexed="13"/>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FFFF99"/>
        <bgColor indexed="64"/>
      </patternFill>
    </fill>
    <fill>
      <patternFill patternType="solid">
        <fgColor rgb="FFFFFF99"/>
        <bgColor indexed="9"/>
      </patternFill>
    </fill>
    <fill>
      <patternFill patternType="solid">
        <fgColor rgb="FFD9D9D9"/>
        <bgColor indexed="64"/>
      </patternFill>
    </fill>
    <fill>
      <patternFill patternType="solid">
        <fgColor rgb="FFEEECE1"/>
        <bgColor indexed="64"/>
      </patternFill>
    </fill>
    <fill>
      <patternFill patternType="solid">
        <fgColor rgb="FFB7DEE8"/>
        <bgColor indexed="64"/>
      </patternFill>
    </fill>
    <fill>
      <patternFill patternType="darkGray">
        <fgColor rgb="FF1F497D"/>
        <bgColor rgb="FF47688F"/>
      </patternFill>
    </fill>
    <fill>
      <patternFill patternType="solid">
        <fgColor theme="2" tint="-9.9978637043366805E-2"/>
        <bgColor indexed="64"/>
      </patternFill>
    </fill>
  </fills>
  <borders count="85">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64"/>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bottom/>
      <diagonal/>
    </border>
    <border>
      <left/>
      <right/>
      <top style="thin">
        <color indexed="8"/>
      </top>
      <bottom style="thin">
        <color indexed="64"/>
      </bottom>
      <diagonal/>
    </border>
    <border>
      <left style="thin">
        <color indexed="8"/>
      </left>
      <right style="thin">
        <color indexed="8"/>
      </right>
      <top style="thin">
        <color indexed="8"/>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64"/>
      </top>
      <bottom style="thin">
        <color indexed="8"/>
      </bottom>
      <diagonal/>
    </border>
    <border>
      <left/>
      <right style="thin">
        <color indexed="64"/>
      </right>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8"/>
      </top>
      <bottom/>
      <diagonal/>
    </border>
    <border>
      <left style="thin">
        <color indexed="8"/>
      </left>
      <right style="thin">
        <color indexed="8"/>
      </right>
      <top style="thin">
        <color indexed="64"/>
      </top>
      <bottom style="medium">
        <color indexed="64"/>
      </bottom>
      <diagonal/>
    </border>
    <border>
      <left style="thin">
        <color indexed="8"/>
      </left>
      <right style="thin">
        <color indexed="8"/>
      </right>
      <top/>
      <bottom style="medium">
        <color indexed="64"/>
      </bottom>
      <diagonal/>
    </border>
    <border>
      <left style="thin">
        <color indexed="8"/>
      </left>
      <right style="thin">
        <color indexed="64"/>
      </right>
      <top style="thin">
        <color indexed="8"/>
      </top>
      <bottom style="thin">
        <color indexed="8"/>
      </bottom>
      <diagonal/>
    </border>
    <border>
      <left style="thin">
        <color indexed="8"/>
      </left>
      <right style="thin">
        <color indexed="64"/>
      </right>
      <top/>
      <bottom/>
      <diagonal/>
    </border>
    <border>
      <left style="thin">
        <color indexed="8"/>
      </left>
      <right style="thin">
        <color indexed="64"/>
      </right>
      <top style="thin">
        <color indexed="8"/>
      </top>
      <bottom style="thin">
        <color indexed="64"/>
      </bottom>
      <diagonal/>
    </border>
    <border>
      <left style="thin">
        <color indexed="8"/>
      </left>
      <right style="thin">
        <color indexed="64"/>
      </right>
      <top style="thin">
        <color indexed="8"/>
      </top>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64"/>
      </left>
      <right style="thin">
        <color indexed="64"/>
      </right>
      <top style="thin">
        <color indexed="8"/>
      </top>
      <bottom style="thin">
        <color indexed="8"/>
      </bottom>
      <diagonal/>
    </border>
    <border>
      <left/>
      <right style="thin">
        <color indexed="64"/>
      </right>
      <top style="thin">
        <color indexed="64"/>
      </top>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style="thin">
        <color indexed="8"/>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top style="thin">
        <color indexed="8"/>
      </top>
      <bottom/>
      <diagonal/>
    </border>
    <border>
      <left style="thin">
        <color indexed="8"/>
      </left>
      <right style="thin">
        <color indexed="8"/>
      </right>
      <top style="thin">
        <color indexed="8"/>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rgb="FFBFBFBF"/>
      </right>
      <top/>
      <bottom style="medium">
        <color rgb="FFBFBFBF"/>
      </bottom>
      <diagonal/>
    </border>
    <border>
      <left style="medium">
        <color indexed="64"/>
      </left>
      <right/>
      <top/>
      <bottom style="medium">
        <color indexed="64"/>
      </bottom>
      <diagonal/>
    </border>
    <border>
      <left style="medium">
        <color indexed="64"/>
      </left>
      <right/>
      <top style="medium">
        <color indexed="64"/>
      </top>
      <bottom style="medium">
        <color rgb="FFBFBFBF"/>
      </bottom>
      <diagonal/>
    </border>
    <border>
      <left/>
      <right/>
      <top style="medium">
        <color indexed="64"/>
      </top>
      <bottom style="medium">
        <color rgb="FFBFBFBF"/>
      </bottom>
      <diagonal/>
    </border>
    <border>
      <left/>
      <right style="medium">
        <color indexed="64"/>
      </right>
      <top style="medium">
        <color indexed="64"/>
      </top>
      <bottom style="medium">
        <color rgb="FFBFBFBF"/>
      </bottom>
      <diagonal/>
    </border>
    <border>
      <left style="medium">
        <color indexed="64"/>
      </left>
      <right/>
      <top style="medium">
        <color rgb="FFBFBFBF"/>
      </top>
      <bottom style="medium">
        <color rgb="FFBFBFBF"/>
      </bottom>
      <diagonal/>
    </border>
    <border>
      <left/>
      <right style="medium">
        <color rgb="FFBFBFBF"/>
      </right>
      <top style="medium">
        <color rgb="FFBFBFBF"/>
      </top>
      <bottom style="medium">
        <color rgb="FFBFBFBF"/>
      </bottom>
      <diagonal/>
    </border>
    <border>
      <left style="medium">
        <color rgb="FFBFBFBF"/>
      </left>
      <right/>
      <top style="medium">
        <color rgb="FFBFBFBF"/>
      </top>
      <bottom style="medium">
        <color rgb="FFBFBFBF"/>
      </bottom>
      <diagonal/>
    </border>
    <border>
      <left style="medium">
        <color indexed="64"/>
      </left>
      <right/>
      <top style="medium">
        <color rgb="FFBFBFBF"/>
      </top>
      <bottom style="medium">
        <color indexed="64"/>
      </bottom>
      <diagonal/>
    </border>
    <border>
      <left/>
      <right style="medium">
        <color rgb="FFBFBFBF"/>
      </right>
      <top style="medium">
        <color rgb="FFBFBFBF"/>
      </top>
      <bottom style="medium">
        <color indexed="64"/>
      </bottom>
      <diagonal/>
    </border>
    <border>
      <left style="medium">
        <color rgb="FFBFBFBF"/>
      </left>
      <right/>
      <top style="medium">
        <color rgb="FFBFBFBF"/>
      </top>
      <bottom style="medium">
        <color indexed="64"/>
      </bottom>
      <diagonal/>
    </border>
    <border>
      <left/>
      <right style="medium">
        <color indexed="64"/>
      </right>
      <top style="medium">
        <color rgb="FFBFBFBF"/>
      </top>
      <bottom style="medium">
        <color rgb="FFBFBFBF"/>
      </bottom>
      <diagonal/>
    </border>
    <border>
      <left/>
      <right style="medium">
        <color indexed="64"/>
      </right>
      <top style="medium">
        <color rgb="FFBFBFBF"/>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rgb="FFBFBFBF"/>
      </right>
      <top style="thin">
        <color indexed="64"/>
      </top>
      <bottom style="medium">
        <color rgb="FFBFBFBF"/>
      </bottom>
      <diagonal/>
    </border>
    <border>
      <left/>
      <right style="medium">
        <color rgb="FFBFBFBF"/>
      </right>
      <top style="thin">
        <color indexed="64"/>
      </top>
      <bottom style="medium">
        <color rgb="FFBFBFBF"/>
      </bottom>
      <diagonal/>
    </border>
    <border>
      <left/>
      <right style="thin">
        <color indexed="64"/>
      </right>
      <top style="thin">
        <color indexed="64"/>
      </top>
      <bottom style="medium">
        <color rgb="FFBFBFBF"/>
      </bottom>
      <diagonal/>
    </border>
    <border>
      <left style="thin">
        <color indexed="64"/>
      </left>
      <right style="medium">
        <color rgb="FFBFBFBF"/>
      </right>
      <top/>
      <bottom style="medium">
        <color rgb="FFBFBFBF"/>
      </bottom>
      <diagonal/>
    </border>
    <border>
      <left/>
      <right style="thin">
        <color indexed="64"/>
      </right>
      <top/>
      <bottom style="medium">
        <color rgb="FFBFBFBF"/>
      </bottom>
      <diagonal/>
    </border>
    <border diagonalUp="1" diagonalDown="1">
      <left/>
      <right style="thin">
        <color indexed="64"/>
      </right>
      <top/>
      <bottom style="medium">
        <color rgb="FFBFBFBF"/>
      </bottom>
      <diagonal style="thin">
        <color rgb="FFBFBFBF"/>
      </diagonal>
    </border>
    <border>
      <left style="thin">
        <color indexed="64"/>
      </left>
      <right style="medium">
        <color rgb="FFBFBFBF"/>
      </right>
      <top/>
      <bottom style="thin">
        <color indexed="64"/>
      </bottom>
      <diagonal/>
    </border>
    <border>
      <left/>
      <right style="medium">
        <color rgb="FFBFBFBF"/>
      </right>
      <top/>
      <bottom style="thin">
        <color indexed="64"/>
      </bottom>
      <diagonal/>
    </border>
  </borders>
  <cellStyleXfs count="7">
    <xf numFmtId="37" fontId="0" fillId="0" borderId="0"/>
    <xf numFmtId="44" fontId="2" fillId="0" borderId="0" applyFont="0" applyFill="0" applyBorder="0" applyAlignment="0" applyProtection="0"/>
    <xf numFmtId="9" fontId="2" fillId="0" borderId="0" applyFont="0" applyFill="0" applyBorder="0" applyAlignment="0" applyProtection="0"/>
    <xf numFmtId="0" fontId="1" fillId="0" borderId="0"/>
    <xf numFmtId="37" fontId="4" fillId="0" borderId="0"/>
    <xf numFmtId="44" fontId="2" fillId="0" borderId="0" applyFont="0" applyFill="0" applyBorder="0" applyAlignment="0" applyProtection="0"/>
    <xf numFmtId="9" fontId="2" fillId="0" borderId="0" applyFont="0" applyFill="0" applyBorder="0" applyAlignment="0" applyProtection="0"/>
  </cellStyleXfs>
  <cellXfs count="663">
    <xf numFmtId="37" fontId="0" fillId="0" borderId="0" xfId="0"/>
    <xf numFmtId="37" fontId="0" fillId="0" borderId="0" xfId="0" applyProtection="1"/>
    <xf numFmtId="37" fontId="3" fillId="0" borderId="1" xfId="0" applyFont="1" applyBorder="1" applyAlignment="1" applyProtection="1">
      <alignment horizontal="center"/>
    </xf>
    <xf numFmtId="37" fontId="4" fillId="0" borderId="0" xfId="0" applyFont="1" applyProtection="1"/>
    <xf numFmtId="37" fontId="4" fillId="0" borderId="0" xfId="0" applyFont="1"/>
    <xf numFmtId="37" fontId="0" fillId="0" borderId="0" xfId="0" applyFont="1" applyAlignment="1">
      <alignment horizontal="centerContinuous"/>
    </xf>
    <xf numFmtId="37" fontId="0" fillId="0" borderId="0" xfId="0" applyFont="1"/>
    <xf numFmtId="37" fontId="0" fillId="0" borderId="0" xfId="0" applyFont="1" applyAlignment="1" applyProtection="1">
      <alignment horizontal="centerContinuous"/>
    </xf>
    <xf numFmtId="37" fontId="0" fillId="0" borderId="0" xfId="0" applyFont="1" applyProtection="1"/>
    <xf numFmtId="37" fontId="0" fillId="0" borderId="1" xfId="0" applyFont="1" applyBorder="1" applyProtection="1"/>
    <xf numFmtId="37" fontId="0" fillId="0" borderId="2" xfId="0" applyFont="1" applyBorder="1" applyProtection="1"/>
    <xf numFmtId="37" fontId="0" fillId="0" borderId="0" xfId="0" applyFont="1" applyAlignment="1" applyProtection="1">
      <alignment horizontal="centerContinuous" wrapText="1"/>
    </xf>
    <xf numFmtId="37" fontId="0" fillId="0" borderId="0" xfId="0" applyFont="1" applyAlignment="1" applyProtection="1">
      <alignment horizontal="right"/>
    </xf>
    <xf numFmtId="37" fontId="0" fillId="0" borderId="2" xfId="0" applyFont="1" applyBorder="1" applyAlignment="1" applyProtection="1">
      <alignment horizontal="center"/>
    </xf>
    <xf numFmtId="37" fontId="0" fillId="0" borderId="2" xfId="0" applyFont="1" applyBorder="1" applyAlignment="1" applyProtection="1">
      <alignment horizontal="right"/>
    </xf>
    <xf numFmtId="37" fontId="0" fillId="0" borderId="3" xfId="0" applyFont="1" applyBorder="1" applyProtection="1"/>
    <xf numFmtId="37" fontId="0" fillId="0" borderId="4" xfId="0" applyFont="1" applyBorder="1" applyProtection="1"/>
    <xf numFmtId="37" fontId="0" fillId="0" borderId="5" xfId="0" applyFont="1" applyBorder="1" applyProtection="1"/>
    <xf numFmtId="37" fontId="0" fillId="0" borderId="3" xfId="0" applyFont="1" applyBorder="1" applyAlignment="1" applyProtection="1">
      <alignment horizontal="right"/>
    </xf>
    <xf numFmtId="9" fontId="0" fillId="0" borderId="1" xfId="0" applyNumberFormat="1" applyFont="1" applyBorder="1" applyAlignment="1" applyProtection="1">
      <alignment horizontal="right"/>
    </xf>
    <xf numFmtId="37" fontId="7" fillId="0" borderId="0" xfId="0" applyFont="1" applyAlignment="1">
      <alignment horizontal="centerContinuous"/>
    </xf>
    <xf numFmtId="37" fontId="8" fillId="0" borderId="0" xfId="0" applyFont="1" applyProtection="1"/>
    <xf numFmtId="37" fontId="3" fillId="0" borderId="0" xfId="0" applyFont="1"/>
    <xf numFmtId="37" fontId="0" fillId="2" borderId="3" xfId="0" applyFont="1" applyFill="1" applyBorder="1" applyProtection="1"/>
    <xf numFmtId="37" fontId="0" fillId="2" borderId="5" xfId="0" applyFont="1" applyFill="1" applyBorder="1" applyProtection="1"/>
    <xf numFmtId="37" fontId="8" fillId="0" borderId="0" xfId="0" applyFont="1" applyAlignment="1" applyProtection="1">
      <alignment horizontal="left"/>
    </xf>
    <xf numFmtId="37" fontId="0" fillId="0" borderId="0" xfId="0" applyAlignment="1" applyProtection="1">
      <alignment horizontal="left"/>
    </xf>
    <xf numFmtId="37" fontId="9" fillId="0" borderId="0" xfId="0" applyFont="1"/>
    <xf numFmtId="37" fontId="9" fillId="0" borderId="0" xfId="0" applyFont="1" applyAlignment="1">
      <alignment horizontal="right"/>
    </xf>
    <xf numFmtId="37" fontId="0" fillId="0" borderId="0" xfId="0" applyFont="1" applyBorder="1" applyProtection="1"/>
    <xf numFmtId="37" fontId="8" fillId="0" borderId="6" xfId="0" applyFont="1" applyBorder="1" applyProtection="1"/>
    <xf numFmtId="37" fontId="0" fillId="0" borderId="6" xfId="0" applyFont="1" applyBorder="1"/>
    <xf numFmtId="37" fontId="0" fillId="0" borderId="4" xfId="0" applyFont="1" applyBorder="1" applyAlignment="1" applyProtection="1">
      <alignment horizontal="centerContinuous"/>
    </xf>
    <xf numFmtId="37" fontId="0" fillId="0" borderId="5" xfId="0" applyFont="1" applyBorder="1" applyAlignment="1" applyProtection="1">
      <alignment horizontal="centerContinuous"/>
    </xf>
    <xf numFmtId="37" fontId="0" fillId="0" borderId="0" xfId="0" applyFont="1" applyAlignment="1" applyProtection="1">
      <alignment vertical="top"/>
    </xf>
    <xf numFmtId="37" fontId="0" fillId="0" borderId="0" xfId="0" applyFont="1" applyAlignment="1" applyProtection="1">
      <alignment horizontal="center"/>
    </xf>
    <xf numFmtId="37" fontId="0" fillId="0" borderId="1" xfId="0" applyFont="1" applyBorder="1" applyAlignment="1" applyProtection="1">
      <alignment horizontal="center" wrapText="1"/>
    </xf>
    <xf numFmtId="37" fontId="0" fillId="0" borderId="0" xfId="0" applyFont="1" applyAlignment="1" applyProtection="1">
      <alignment horizontal="center" wrapText="1"/>
    </xf>
    <xf numFmtId="37" fontId="0" fillId="3" borderId="3" xfId="0" applyFont="1" applyFill="1" applyBorder="1" applyProtection="1"/>
    <xf numFmtId="37" fontId="0" fillId="3" borderId="5" xfId="0" applyFont="1" applyFill="1" applyBorder="1" applyProtection="1"/>
    <xf numFmtId="37" fontId="0" fillId="0" borderId="7" xfId="0" applyFont="1" applyBorder="1" applyProtection="1"/>
    <xf numFmtId="37" fontId="3" fillId="0" borderId="8" xfId="0" applyFont="1" applyBorder="1" applyProtection="1"/>
    <xf numFmtId="37" fontId="3" fillId="0" borderId="9" xfId="0" applyFont="1" applyBorder="1" applyProtection="1"/>
    <xf numFmtId="37" fontId="3" fillId="0" borderId="10" xfId="0" applyFont="1" applyBorder="1" applyProtection="1"/>
    <xf numFmtId="37" fontId="3" fillId="0" borderId="11" xfId="0" applyFont="1" applyBorder="1" applyAlignment="1" applyProtection="1">
      <alignment horizontal="centerContinuous"/>
    </xf>
    <xf numFmtId="37" fontId="3" fillId="0" borderId="2" xfId="0" applyFont="1" applyBorder="1" applyAlignment="1" applyProtection="1">
      <alignment horizontal="centerContinuous"/>
    </xf>
    <xf numFmtId="37" fontId="3" fillId="0" borderId="12" xfId="0" applyFont="1" applyBorder="1" applyAlignment="1" applyProtection="1">
      <alignment horizontal="centerContinuous"/>
    </xf>
    <xf numFmtId="37" fontId="0" fillId="0" borderId="13" xfId="0" applyFont="1" applyBorder="1"/>
    <xf numFmtId="37" fontId="0" fillId="0" borderId="14" xfId="0" applyFont="1" applyBorder="1"/>
    <xf numFmtId="37" fontId="0" fillId="0" borderId="6" xfId="0" applyFont="1" applyBorder="1" applyAlignment="1">
      <alignment horizontal="centerContinuous"/>
    </xf>
    <xf numFmtId="37" fontId="8" fillId="0" borderId="0" xfId="0" applyFont="1"/>
    <xf numFmtId="37" fontId="8" fillId="0" borderId="6" xfId="0" applyFont="1" applyBorder="1"/>
    <xf numFmtId="37" fontId="0" fillId="0" borderId="6" xfId="0" applyFont="1" applyBorder="1" applyProtection="1"/>
    <xf numFmtId="37" fontId="0" fillId="0" borderId="6" xfId="0" applyBorder="1" applyAlignment="1" applyProtection="1">
      <alignment horizontal="left"/>
    </xf>
    <xf numFmtId="37" fontId="0" fillId="0" borderId="6" xfId="0" applyBorder="1"/>
    <xf numFmtId="37" fontId="3" fillId="0" borderId="0" xfId="0" applyFont="1" applyProtection="1"/>
    <xf numFmtId="37" fontId="0" fillId="0" borderId="0" xfId="0" applyFont="1" applyAlignment="1">
      <alignment wrapText="1"/>
    </xf>
    <xf numFmtId="37" fontId="0" fillId="0" borderId="0" xfId="0" applyFont="1" applyBorder="1"/>
    <xf numFmtId="37" fontId="10" fillId="0" borderId="13" xfId="0" applyFont="1" applyBorder="1" applyAlignment="1">
      <alignment horizontal="center"/>
    </xf>
    <xf numFmtId="37" fontId="6" fillId="0" borderId="6" xfId="0" applyFont="1" applyFill="1" applyBorder="1" applyAlignment="1">
      <alignment horizontal="centerContinuous"/>
    </xf>
    <xf numFmtId="37" fontId="11" fillId="4" borderId="6" xfId="0" applyFont="1" applyFill="1" applyBorder="1" applyAlignment="1">
      <alignment horizontal="center"/>
    </xf>
    <xf numFmtId="37" fontId="7" fillId="0" borderId="0" xfId="0" applyFont="1" applyBorder="1" applyAlignment="1" applyProtection="1">
      <alignment horizontal="centerContinuous"/>
    </xf>
    <xf numFmtId="37" fontId="0" fillId="0" borderId="0" xfId="0" applyFont="1" applyBorder="1" applyAlignment="1" applyProtection="1">
      <alignment horizontal="centerContinuous"/>
    </xf>
    <xf numFmtId="9" fontId="0" fillId="0" borderId="3" xfId="0" applyNumberFormat="1" applyFont="1" applyBorder="1" applyAlignment="1" applyProtection="1">
      <alignment horizontal="right"/>
    </xf>
    <xf numFmtId="37" fontId="9" fillId="0" borderId="15" xfId="0" applyFont="1" applyBorder="1"/>
    <xf numFmtId="37" fontId="0" fillId="5" borderId="4" xfId="0" applyFont="1" applyFill="1" applyBorder="1" applyProtection="1"/>
    <xf numFmtId="37" fontId="0" fillId="3" borderId="1" xfId="0" applyFont="1" applyFill="1" applyBorder="1" applyProtection="1"/>
    <xf numFmtId="37" fontId="3" fillId="0" borderId="3" xfId="0" applyFont="1" applyBorder="1" applyAlignment="1" applyProtection="1">
      <alignment horizontal="centerContinuous"/>
    </xf>
    <xf numFmtId="37" fontId="3" fillId="0" borderId="4" xfId="0" applyFont="1" applyBorder="1" applyAlignment="1" applyProtection="1">
      <alignment horizontal="centerContinuous"/>
    </xf>
    <xf numFmtId="37" fontId="3" fillId="0" borderId="16" xfId="0" applyFont="1" applyBorder="1" applyAlignment="1" applyProtection="1">
      <alignment horizontal="center"/>
    </xf>
    <xf numFmtId="37" fontId="3" fillId="0" borderId="17" xfId="0" applyFont="1" applyFill="1" applyBorder="1" applyAlignment="1" applyProtection="1">
      <alignment horizontal="center"/>
    </xf>
    <xf numFmtId="37" fontId="3" fillId="0" borderId="17" xfId="0" applyFont="1" applyFill="1" applyBorder="1" applyAlignment="1">
      <alignment horizontal="center"/>
    </xf>
    <xf numFmtId="37" fontId="3" fillId="0" borderId="1" xfId="0" applyFont="1" applyBorder="1" applyAlignment="1" applyProtection="1">
      <alignment horizontal="center" wrapText="1"/>
    </xf>
    <xf numFmtId="37" fontId="3" fillId="0" borderId="3" xfId="0" applyFont="1" applyBorder="1" applyAlignment="1">
      <alignment horizontal="center" wrapText="1"/>
    </xf>
    <xf numFmtId="37" fontId="3" fillId="0" borderId="18" xfId="0" applyFont="1" applyBorder="1" applyAlignment="1" applyProtection="1">
      <alignment horizontal="center" wrapText="1"/>
    </xf>
    <xf numFmtId="37" fontId="3" fillId="0" borderId="19" xfId="0" applyFont="1" applyBorder="1" applyAlignment="1" applyProtection="1">
      <alignment horizontal="center" wrapText="1"/>
    </xf>
    <xf numFmtId="37" fontId="3" fillId="0" borderId="20" xfId="0" applyFont="1" applyBorder="1" applyAlignment="1" applyProtection="1">
      <alignment horizontal="centerContinuous"/>
    </xf>
    <xf numFmtId="37" fontId="3" fillId="0" borderId="21" xfId="0" applyFont="1" applyBorder="1" applyAlignment="1" applyProtection="1">
      <alignment horizontal="centerContinuous"/>
    </xf>
    <xf numFmtId="37" fontId="3" fillId="0" borderId="11" xfId="0" applyFont="1" applyBorder="1" applyAlignment="1" applyProtection="1">
      <alignment horizontal="center" wrapText="1"/>
    </xf>
    <xf numFmtId="37" fontId="3" fillId="0" borderId="15" xfId="0" applyFont="1" applyBorder="1" applyAlignment="1">
      <alignment horizontal="center" wrapText="1"/>
    </xf>
    <xf numFmtId="37" fontId="3" fillId="0" borderId="0" xfId="0" applyFont="1" applyAlignment="1" applyProtection="1">
      <alignment horizontal="right"/>
    </xf>
    <xf numFmtId="37" fontId="3" fillId="0" borderId="0" xfId="0" applyFont="1" applyAlignment="1" applyProtection="1">
      <alignment horizontal="centerContinuous"/>
    </xf>
    <xf numFmtId="37" fontId="0" fillId="0" borderId="0" xfId="0" applyFont="1" applyAlignment="1" applyProtection="1">
      <alignment horizontal="left"/>
    </xf>
    <xf numFmtId="37" fontId="0" fillId="3" borderId="1" xfId="0" applyFont="1" applyFill="1" applyBorder="1" applyAlignment="1" applyProtection="1">
      <alignment horizontal="center"/>
    </xf>
    <xf numFmtId="37" fontId="0" fillId="0" borderId="0" xfId="0" applyFont="1" applyBorder="1" applyAlignment="1" applyProtection="1">
      <alignment horizontal="center"/>
    </xf>
    <xf numFmtId="165" fontId="0" fillId="0" borderId="1" xfId="0" applyNumberFormat="1" applyFont="1" applyBorder="1" applyProtection="1"/>
    <xf numFmtId="166" fontId="0" fillId="0" borderId="1" xfId="0" applyNumberFormat="1" applyFont="1" applyBorder="1" applyAlignment="1" applyProtection="1">
      <alignment horizontal="right"/>
    </xf>
    <xf numFmtId="167" fontId="0" fillId="0" borderId="1" xfId="0" applyNumberFormat="1" applyFont="1" applyBorder="1" applyProtection="1"/>
    <xf numFmtId="166" fontId="0" fillId="0" borderId="0" xfId="0" applyNumberFormat="1" applyFont="1" applyProtection="1"/>
    <xf numFmtId="37" fontId="14" fillId="0" borderId="1" xfId="0" applyFont="1" applyBorder="1" applyAlignment="1" applyProtection="1">
      <alignment horizontal="center" wrapText="1"/>
    </xf>
    <xf numFmtId="37" fontId="0" fillId="5" borderId="5" xfId="0" applyFont="1" applyFill="1" applyBorder="1" applyProtection="1"/>
    <xf numFmtId="37" fontId="3" fillId="0" borderId="5" xfId="0" applyFont="1" applyBorder="1" applyAlignment="1" applyProtection="1">
      <alignment horizontal="center" wrapText="1"/>
    </xf>
    <xf numFmtId="37" fontId="0" fillId="0" borderId="14" xfId="0" applyFont="1" applyBorder="1" applyAlignment="1" applyProtection="1">
      <alignment horizontal="centerContinuous"/>
    </xf>
    <xf numFmtId="37" fontId="3" fillId="0" borderId="0" xfId="0" applyFont="1" applyBorder="1" applyAlignment="1" applyProtection="1">
      <alignment horizontal="centerContinuous"/>
    </xf>
    <xf numFmtId="37" fontId="3" fillId="0" borderId="15" xfId="0" applyFont="1" applyBorder="1" applyAlignment="1" applyProtection="1">
      <alignment horizontal="center" wrapText="1"/>
    </xf>
    <xf numFmtId="37" fontId="0" fillId="0" borderId="6" xfId="0" applyFont="1" applyBorder="1" applyAlignment="1" applyProtection="1">
      <alignment horizontal="centerContinuous"/>
    </xf>
    <xf numFmtId="37" fontId="8" fillId="0" borderId="6" xfId="0" applyFont="1" applyBorder="1" applyAlignment="1" applyProtection="1"/>
    <xf numFmtId="37" fontId="15" fillId="0" borderId="1" xfId="0" applyFont="1" applyBorder="1" applyAlignment="1" applyProtection="1">
      <alignment horizontal="center" wrapText="1"/>
    </xf>
    <xf numFmtId="37" fontId="3" fillId="0" borderId="5" xfId="0" applyFont="1" applyBorder="1" applyAlignment="1" applyProtection="1">
      <alignment horizontal="centerContinuous"/>
    </xf>
    <xf numFmtId="37" fontId="0" fillId="0" borderId="3" xfId="0" applyBorder="1" applyProtection="1"/>
    <xf numFmtId="165" fontId="0" fillId="2" borderId="1" xfId="0" applyNumberFormat="1" applyFont="1" applyFill="1" applyBorder="1" applyProtection="1"/>
    <xf numFmtId="37" fontId="0" fillId="3" borderId="1" xfId="0" applyFill="1" applyBorder="1" applyProtection="1"/>
    <xf numFmtId="37" fontId="0" fillId="0" borderId="14" xfId="0" applyBorder="1" applyAlignment="1">
      <alignment horizontal="centerContinuous"/>
    </xf>
    <xf numFmtId="37" fontId="0" fillId="0" borderId="20" xfId="0" applyFont="1" applyBorder="1" applyProtection="1"/>
    <xf numFmtId="37" fontId="0" fillId="0" borderId="14" xfId="0" applyFont="1" applyBorder="1" applyProtection="1"/>
    <xf numFmtId="37" fontId="0" fillId="0" borderId="21" xfId="0" applyFont="1" applyBorder="1" applyProtection="1"/>
    <xf numFmtId="37" fontId="0" fillId="5" borderId="15" xfId="0" applyFont="1" applyFill="1" applyBorder="1" applyProtection="1"/>
    <xf numFmtId="37" fontId="3" fillId="0" borderId="15" xfId="0" applyFont="1" applyBorder="1" applyAlignment="1">
      <alignment horizontal="centerContinuous"/>
    </xf>
    <xf numFmtId="37" fontId="0" fillId="0" borderId="21" xfId="0" applyFont="1" applyBorder="1"/>
    <xf numFmtId="37" fontId="8" fillId="0" borderId="0" xfId="0" applyFont="1" applyBorder="1"/>
    <xf numFmtId="37" fontId="8" fillId="0" borderId="0" xfId="0" applyFont="1" applyBorder="1" applyProtection="1"/>
    <xf numFmtId="37" fontId="0" fillId="6" borderId="4" xfId="0" applyFont="1" applyFill="1" applyBorder="1" applyAlignment="1" applyProtection="1">
      <alignment horizontal="centerContinuous"/>
    </xf>
    <xf numFmtId="37" fontId="0" fillId="6" borderId="5" xfId="0" applyFont="1" applyFill="1" applyBorder="1" applyAlignment="1" applyProtection="1">
      <alignment horizontal="centerContinuous"/>
    </xf>
    <xf numFmtId="164" fontId="0" fillId="0" borderId="1" xfId="0" applyNumberFormat="1" applyFont="1" applyBorder="1" applyAlignment="1" applyProtection="1">
      <alignment horizontal="center"/>
    </xf>
    <xf numFmtId="37" fontId="3" fillId="6" borderId="3" xfId="0" applyFont="1" applyFill="1" applyBorder="1" applyAlignment="1" applyProtection="1">
      <alignment horizontal="centerContinuous"/>
    </xf>
    <xf numFmtId="9" fontId="0" fillId="0" borderId="1" xfId="0" applyNumberFormat="1" applyBorder="1" applyAlignment="1" applyProtection="1">
      <alignment horizontal="left"/>
    </xf>
    <xf numFmtId="37" fontId="3" fillId="0" borderId="14" xfId="0" applyFont="1" applyBorder="1" applyAlignment="1">
      <alignment horizontal="centerContinuous"/>
    </xf>
    <xf numFmtId="37" fontId="3" fillId="0" borderId="21" xfId="0" applyFont="1" applyBorder="1" applyAlignment="1">
      <alignment horizontal="centerContinuous"/>
    </xf>
    <xf numFmtId="37" fontId="3" fillId="0" borderId="15" xfId="0" applyFont="1" applyBorder="1" applyAlignment="1">
      <alignment horizontal="center"/>
    </xf>
    <xf numFmtId="37" fontId="0" fillId="0" borderId="21" xfId="0" applyFont="1" applyBorder="1" applyAlignment="1" applyProtection="1">
      <alignment horizontal="centerContinuous"/>
    </xf>
    <xf numFmtId="37" fontId="3" fillId="0" borderId="20" xfId="0" applyFont="1" applyBorder="1" applyAlignment="1">
      <alignment horizontal="centerContinuous"/>
    </xf>
    <xf numFmtId="37" fontId="8" fillId="0" borderId="0" xfId="0" applyFont="1" applyAlignment="1" applyProtection="1">
      <alignment vertical="top"/>
    </xf>
    <xf numFmtId="37" fontId="0" fillId="0" borderId="20" xfId="0" applyBorder="1" applyProtection="1"/>
    <xf numFmtId="37" fontId="0" fillId="5" borderId="0" xfId="0" applyFont="1" applyFill="1" applyProtection="1"/>
    <xf numFmtId="37" fontId="0" fillId="3" borderId="10" xfId="0" applyFont="1" applyFill="1" applyBorder="1" applyProtection="1"/>
    <xf numFmtId="37" fontId="0" fillId="3" borderId="15" xfId="0" applyFont="1" applyFill="1" applyBorder="1" applyProtection="1"/>
    <xf numFmtId="37" fontId="8" fillId="0" borderId="20" xfId="0" applyFont="1" applyBorder="1" applyProtection="1"/>
    <xf numFmtId="37" fontId="0" fillId="3" borderId="12" xfId="0" applyFont="1" applyFill="1" applyBorder="1" applyAlignment="1" applyProtection="1">
      <alignment horizontal="center"/>
    </xf>
    <xf numFmtId="37" fontId="0" fillId="3" borderId="22" xfId="0" applyFont="1" applyFill="1" applyBorder="1" applyAlignment="1" applyProtection="1">
      <alignment horizontal="center"/>
    </xf>
    <xf numFmtId="37" fontId="4" fillId="0" borderId="0" xfId="0" applyFont="1" applyBorder="1" applyProtection="1"/>
    <xf numFmtId="37" fontId="3" fillId="0" borderId="0" xfId="0" applyFont="1" applyBorder="1" applyAlignment="1">
      <alignment horizontal="centerContinuous"/>
    </xf>
    <xf numFmtId="37" fontId="0" fillId="0" borderId="0" xfId="0" applyBorder="1" applyProtection="1"/>
    <xf numFmtId="37" fontId="0" fillId="0" borderId="0" xfId="0" applyAlignment="1">
      <alignment horizontal="left"/>
    </xf>
    <xf numFmtId="37" fontId="4" fillId="0" borderId="0" xfId="0" applyFont="1" applyAlignment="1" applyProtection="1">
      <alignment horizontal="left"/>
    </xf>
    <xf numFmtId="37" fontId="4" fillId="0" borderId="0" xfId="0" applyFont="1" applyAlignment="1">
      <alignment horizontal="centerContinuous"/>
    </xf>
    <xf numFmtId="37" fontId="4" fillId="0" borderId="2" xfId="0" applyFont="1" applyBorder="1" applyProtection="1"/>
    <xf numFmtId="37" fontId="4" fillId="0" borderId="0" xfId="0" applyFont="1" applyAlignment="1" applyProtection="1">
      <alignment horizontal="right"/>
    </xf>
    <xf numFmtId="37" fontId="3" fillId="0" borderId="4" xfId="0" applyFont="1" applyBorder="1" applyAlignment="1" applyProtection="1">
      <alignment horizontal="centerContinuous" vertical="top"/>
    </xf>
    <xf numFmtId="37" fontId="3" fillId="0" borderId="5" xfId="0" applyFont="1" applyBorder="1" applyAlignment="1" applyProtection="1">
      <alignment horizontal="centerContinuous" vertical="top"/>
    </xf>
    <xf numFmtId="37" fontId="8" fillId="0" borderId="6" xfId="0" applyFont="1" applyBorder="1" applyAlignment="1" applyProtection="1">
      <alignment vertical="top"/>
    </xf>
    <xf numFmtId="37" fontId="0" fillId="3" borderId="3" xfId="0" applyFill="1" applyBorder="1" applyAlignment="1" applyProtection="1">
      <alignment horizontal="left"/>
    </xf>
    <xf numFmtId="37" fontId="5" fillId="3" borderId="3" xfId="0" applyFont="1" applyFill="1" applyBorder="1" applyProtection="1"/>
    <xf numFmtId="37" fontId="0" fillId="0" borderId="6" xfId="0" applyFont="1" applyBorder="1" applyAlignment="1" applyProtection="1">
      <alignment horizontal="center"/>
    </xf>
    <xf numFmtId="37" fontId="0" fillId="3" borderId="3" xfId="0" applyFill="1" applyBorder="1" applyProtection="1"/>
    <xf numFmtId="37" fontId="0" fillId="5" borderId="20" xfId="0" applyFont="1" applyFill="1" applyBorder="1" applyAlignment="1" applyProtection="1">
      <alignment horizontal="right"/>
    </xf>
    <xf numFmtId="37" fontId="3" fillId="0" borderId="14" xfId="0" applyFont="1" applyBorder="1" applyAlignment="1" applyProtection="1">
      <alignment horizontal="centerContinuous"/>
    </xf>
    <xf numFmtId="37" fontId="3" fillId="0" borderId="21" xfId="0" applyFont="1" applyBorder="1" applyAlignment="1" applyProtection="1">
      <alignment horizontal="centerContinuous" wrapText="1"/>
    </xf>
    <xf numFmtId="37" fontId="0" fillId="0" borderId="5" xfId="0" applyFont="1" applyBorder="1" applyAlignment="1" applyProtection="1">
      <alignment horizontal="center"/>
    </xf>
    <xf numFmtId="37" fontId="8" fillId="0" borderId="21" xfId="0" applyFont="1" applyBorder="1" applyProtection="1"/>
    <xf numFmtId="37" fontId="3" fillId="0" borderId="0" xfId="0" applyFont="1" applyBorder="1" applyAlignment="1" applyProtection="1">
      <alignment horizontal="center"/>
    </xf>
    <xf numFmtId="37" fontId="8" fillId="0" borderId="20" xfId="0" applyFont="1" applyBorder="1"/>
    <xf numFmtId="37" fontId="0" fillId="0" borderId="23" xfId="0" applyFont="1" applyBorder="1" applyAlignment="1" applyProtection="1">
      <alignment horizontal="centerContinuous" wrapText="1"/>
    </xf>
    <xf numFmtId="37" fontId="0" fillId="0" borderId="2" xfId="0" applyBorder="1" applyProtection="1"/>
    <xf numFmtId="37" fontId="7" fillId="0" borderId="2" xfId="0" applyFont="1" applyBorder="1" applyAlignment="1" applyProtection="1">
      <alignment horizontal="centerContinuous"/>
    </xf>
    <xf numFmtId="37" fontId="0" fillId="0" borderId="2" xfId="0" applyFont="1" applyBorder="1" applyAlignment="1" applyProtection="1">
      <alignment horizontal="centerContinuous"/>
    </xf>
    <xf numFmtId="37" fontId="0" fillId="0" borderId="24" xfId="0" applyFont="1" applyBorder="1" applyProtection="1"/>
    <xf numFmtId="37" fontId="0" fillId="0" borderId="25" xfId="0" applyFont="1" applyBorder="1"/>
    <xf numFmtId="37" fontId="9" fillId="0" borderId="0" xfId="0" applyFont="1" applyBorder="1"/>
    <xf numFmtId="37" fontId="0" fillId="0" borderId="0" xfId="0" applyBorder="1"/>
    <xf numFmtId="37" fontId="0" fillId="0" borderId="25" xfId="0" applyFont="1" applyBorder="1" applyProtection="1"/>
    <xf numFmtId="37" fontId="0" fillId="0" borderId="26" xfId="0" applyFont="1" applyBorder="1" applyProtection="1"/>
    <xf numFmtId="37" fontId="0" fillId="0" borderId="18" xfId="0" applyFont="1" applyBorder="1" applyProtection="1"/>
    <xf numFmtId="37" fontId="3" fillId="0" borderId="21" xfId="0" applyFont="1" applyBorder="1" applyProtection="1"/>
    <xf numFmtId="164" fontId="0" fillId="0" borderId="15" xfId="0" applyNumberFormat="1" applyFont="1" applyBorder="1" applyAlignment="1" applyProtection="1">
      <alignment horizontal="center"/>
    </xf>
    <xf numFmtId="37" fontId="0" fillId="0" borderId="16" xfId="0" applyFont="1" applyBorder="1"/>
    <xf numFmtId="37" fontId="0" fillId="0" borderId="0" xfId="0" applyBorder="1" applyAlignment="1" applyProtection="1">
      <alignment horizontal="left"/>
    </xf>
    <xf numFmtId="37" fontId="0" fillId="5" borderId="19" xfId="0" applyFont="1" applyFill="1" applyBorder="1"/>
    <xf numFmtId="37" fontId="0" fillId="5" borderId="27" xfId="0" applyFont="1" applyFill="1" applyBorder="1"/>
    <xf numFmtId="37" fontId="0" fillId="0" borderId="14" xfId="0" applyBorder="1" applyAlignment="1" applyProtection="1">
      <alignment horizontal="right"/>
    </xf>
    <xf numFmtId="37" fontId="0" fillId="5" borderId="15" xfId="0" applyFill="1" applyBorder="1"/>
    <xf numFmtId="37" fontId="14" fillId="0" borderId="15" xfId="0" applyFont="1" applyBorder="1" applyAlignment="1" applyProtection="1">
      <alignment horizontal="center" wrapText="1"/>
    </xf>
    <xf numFmtId="37" fontId="0" fillId="5" borderId="14" xfId="0" applyFont="1" applyFill="1" applyBorder="1" applyProtection="1"/>
    <xf numFmtId="37" fontId="3" fillId="0" borderId="3" xfId="0" applyFont="1" applyBorder="1" applyAlignment="1" applyProtection="1">
      <alignment horizontal="center" wrapText="1"/>
    </xf>
    <xf numFmtId="37" fontId="3" fillId="0" borderId="3" xfId="0" applyFont="1" applyFill="1" applyBorder="1" applyAlignment="1" applyProtection="1">
      <alignment horizontal="centerContinuous"/>
    </xf>
    <xf numFmtId="37" fontId="3" fillId="0" borderId="1" xfId="0" applyFont="1" applyFill="1" applyBorder="1" applyAlignment="1" applyProtection="1">
      <alignment horizontal="center" wrapText="1"/>
    </xf>
    <xf numFmtId="37" fontId="0" fillId="0" borderId="0" xfId="0" applyFont="1" applyFill="1"/>
    <xf numFmtId="37" fontId="0" fillId="5" borderId="15" xfId="0" applyFont="1" applyFill="1" applyBorder="1"/>
    <xf numFmtId="37" fontId="0" fillId="5" borderId="1" xfId="0" applyFont="1" applyFill="1" applyBorder="1" applyProtection="1"/>
    <xf numFmtId="37" fontId="0" fillId="0" borderId="3" xfId="0" applyFont="1" applyFill="1" applyBorder="1" applyProtection="1"/>
    <xf numFmtId="37" fontId="0" fillId="0" borderId="28" xfId="0" applyFont="1" applyFill="1" applyBorder="1" applyProtection="1"/>
    <xf numFmtId="37" fontId="0" fillId="0" borderId="3" xfId="0" applyFill="1" applyBorder="1" applyProtection="1"/>
    <xf numFmtId="37" fontId="0" fillId="0" borderId="4" xfId="0" applyFont="1" applyFill="1" applyBorder="1" applyProtection="1"/>
    <xf numFmtId="37" fontId="0" fillId="0" borderId="4" xfId="0" applyFont="1" applyFill="1" applyBorder="1" applyAlignment="1" applyProtection="1">
      <alignment horizontal="centerContinuous"/>
    </xf>
    <xf numFmtId="5" fontId="0" fillId="3" borderId="1" xfId="0" applyNumberFormat="1" applyFont="1" applyFill="1" applyBorder="1" applyAlignment="1" applyProtection="1"/>
    <xf numFmtId="42" fontId="0" fillId="3" borderId="1" xfId="0" applyNumberFormat="1" applyFont="1" applyFill="1" applyBorder="1" applyProtection="1"/>
    <xf numFmtId="49" fontId="4" fillId="0" borderId="0" xfId="0" applyNumberFormat="1" applyFont="1"/>
    <xf numFmtId="37" fontId="0" fillId="0" borderId="15" xfId="0" applyNumberFormat="1" applyBorder="1" applyAlignment="1">
      <alignment horizontal="right"/>
    </xf>
    <xf numFmtId="9" fontId="0" fillId="0" borderId="15" xfId="0" applyNumberFormat="1" applyBorder="1" applyAlignment="1">
      <alignment horizontal="center"/>
    </xf>
    <xf numFmtId="37" fontId="14" fillId="0" borderId="19" xfId="0" applyFont="1" applyBorder="1" applyAlignment="1" applyProtection="1">
      <alignment horizontal="center" wrapText="1"/>
    </xf>
    <xf numFmtId="42" fontId="0" fillId="7" borderId="1" xfId="0" applyNumberFormat="1" applyFont="1" applyFill="1" applyBorder="1" applyProtection="1"/>
    <xf numFmtId="9" fontId="0" fillId="0" borderId="1" xfId="0" applyNumberFormat="1" applyBorder="1" applyAlignment="1" applyProtection="1">
      <alignment horizontal="right"/>
    </xf>
    <xf numFmtId="42" fontId="0" fillId="7" borderId="12" xfId="0" applyNumberFormat="1" applyFont="1" applyFill="1" applyBorder="1" applyAlignment="1" applyProtection="1">
      <alignment horizontal="right"/>
    </xf>
    <xf numFmtId="42" fontId="0" fillId="8" borderId="2" xfId="0" applyNumberFormat="1" applyFont="1" applyFill="1" applyBorder="1" applyProtection="1"/>
    <xf numFmtId="42" fontId="0" fillId="8" borderId="1" xfId="0" applyNumberFormat="1" applyFont="1" applyFill="1" applyBorder="1" applyProtection="1"/>
    <xf numFmtId="42" fontId="0" fillId="8" borderId="5" xfId="0" applyNumberFormat="1" applyFont="1" applyFill="1" applyBorder="1" applyProtection="1"/>
    <xf numFmtId="41" fontId="0" fillId="3" borderId="1" xfId="0" applyNumberFormat="1" applyFont="1" applyFill="1" applyBorder="1" applyProtection="1"/>
    <xf numFmtId="10" fontId="0" fillId="0" borderId="2" xfId="0" applyNumberFormat="1" applyBorder="1" applyAlignment="1" applyProtection="1">
      <alignment horizontal="right"/>
    </xf>
    <xf numFmtId="9" fontId="0" fillId="0" borderId="7" xfId="0" applyNumberFormat="1" applyFont="1" applyBorder="1" applyAlignment="1" applyProtection="1">
      <alignment horizontal="right"/>
    </xf>
    <xf numFmtId="10" fontId="3" fillId="0" borderId="6" xfId="0" applyNumberFormat="1" applyFont="1" applyBorder="1" applyAlignment="1" applyProtection="1">
      <alignment horizontal="right"/>
    </xf>
    <xf numFmtId="42" fontId="0" fillId="0" borderId="2" xfId="0" applyNumberFormat="1" applyFont="1" applyBorder="1" applyProtection="1"/>
    <xf numFmtId="10" fontId="0" fillId="0" borderId="4" xfId="0" applyNumberFormat="1" applyBorder="1" applyAlignment="1" applyProtection="1">
      <alignment horizontal="right"/>
    </xf>
    <xf numFmtId="10" fontId="0" fillId="0" borderId="1" xfId="0" applyNumberFormat="1" applyFont="1" applyBorder="1" applyAlignment="1" applyProtection="1">
      <alignment horizontal="right"/>
    </xf>
    <xf numFmtId="10" fontId="0" fillId="8" borderId="1" xfId="0" applyNumberFormat="1" applyFont="1" applyFill="1" applyBorder="1" applyAlignment="1" applyProtection="1">
      <alignment horizontal="right"/>
    </xf>
    <xf numFmtId="42" fontId="0" fillId="9" borderId="2" xfId="0" applyNumberFormat="1" applyFill="1" applyBorder="1" applyProtection="1"/>
    <xf numFmtId="10" fontId="4" fillId="8" borderId="2" xfId="0" applyNumberFormat="1" applyFont="1" applyFill="1" applyBorder="1" applyProtection="1"/>
    <xf numFmtId="0" fontId="0" fillId="0" borderId="2" xfId="0" applyNumberFormat="1" applyFont="1" applyBorder="1" applyProtection="1"/>
    <xf numFmtId="0" fontId="0" fillId="0" borderId="6" xfId="0" applyNumberFormat="1" applyFont="1" applyBorder="1" applyProtection="1"/>
    <xf numFmtId="39" fontId="0" fillId="3" borderId="12" xfId="0" applyNumberFormat="1" applyFont="1" applyFill="1" applyBorder="1" applyAlignment="1" applyProtection="1">
      <alignment horizontal="center"/>
    </xf>
    <xf numFmtId="39" fontId="0" fillId="3" borderId="1" xfId="0" applyNumberFormat="1" applyFont="1" applyFill="1" applyBorder="1" applyProtection="1"/>
    <xf numFmtId="42" fontId="0" fillId="0" borderId="2" xfId="0" applyNumberFormat="1" applyBorder="1" applyProtection="1"/>
    <xf numFmtId="42" fontId="0" fillId="3" borderId="5" xfId="0" applyNumberFormat="1" applyFill="1" applyBorder="1" applyProtection="1"/>
    <xf numFmtId="42" fontId="0" fillId="3" borderId="1" xfId="0" applyNumberFormat="1" applyFill="1" applyBorder="1" applyProtection="1"/>
    <xf numFmtId="166" fontId="0" fillId="0" borderId="1" xfId="0" applyNumberFormat="1" applyBorder="1" applyAlignment="1" applyProtection="1">
      <alignment horizontal="right"/>
    </xf>
    <xf numFmtId="10" fontId="0" fillId="0" borderId="1" xfId="0" applyNumberFormat="1" applyBorder="1" applyAlignment="1" applyProtection="1">
      <alignment horizontal="right"/>
    </xf>
    <xf numFmtId="37" fontId="0" fillId="8" borderId="1" xfId="0" applyNumberFormat="1" applyFont="1" applyFill="1" applyBorder="1" applyProtection="1"/>
    <xf numFmtId="37" fontId="0" fillId="7" borderId="1" xfId="0" applyNumberFormat="1" applyFont="1" applyFill="1" applyBorder="1" applyProtection="1"/>
    <xf numFmtId="37" fontId="0" fillId="8" borderId="1" xfId="1" applyNumberFormat="1" applyFont="1" applyFill="1" applyBorder="1" applyProtection="1"/>
    <xf numFmtId="37" fontId="0" fillId="8" borderId="15" xfId="0" applyNumberFormat="1" applyFill="1" applyBorder="1" applyAlignment="1">
      <alignment horizontal="right"/>
    </xf>
    <xf numFmtId="3" fontId="0" fillId="8" borderId="1" xfId="0" applyNumberFormat="1" applyFont="1" applyFill="1" applyBorder="1" applyProtection="1"/>
    <xf numFmtId="168" fontId="0" fillId="8" borderId="29" xfId="0" applyNumberFormat="1" applyFont="1" applyFill="1" applyBorder="1" applyProtection="1"/>
    <xf numFmtId="168" fontId="0" fillId="8" borderId="1" xfId="0" applyNumberFormat="1" applyFont="1" applyFill="1" applyBorder="1" applyProtection="1"/>
    <xf numFmtId="41" fontId="0" fillId="3" borderId="1" xfId="0" applyNumberFormat="1" applyFill="1" applyBorder="1" applyProtection="1"/>
    <xf numFmtId="169" fontId="0" fillId="8" borderId="1" xfId="0" applyNumberFormat="1" applyFont="1" applyFill="1" applyBorder="1" applyProtection="1"/>
    <xf numFmtId="168" fontId="0" fillId="8" borderId="5" xfId="0" applyNumberFormat="1" applyFont="1" applyFill="1" applyBorder="1" applyProtection="1"/>
    <xf numFmtId="168" fontId="4" fillId="8" borderId="1" xfId="0" applyNumberFormat="1" applyFont="1" applyFill="1" applyBorder="1" applyProtection="1"/>
    <xf numFmtId="168" fontId="0" fillId="8" borderId="2" xfId="0" applyNumberFormat="1" applyFont="1" applyFill="1" applyBorder="1" applyProtection="1"/>
    <xf numFmtId="168" fontId="0" fillId="7" borderId="1" xfId="0" applyNumberFormat="1" applyFont="1" applyFill="1" applyBorder="1" applyProtection="1"/>
    <xf numFmtId="169" fontId="0" fillId="7" borderId="1" xfId="0" applyNumberFormat="1" applyFont="1" applyFill="1" applyBorder="1" applyProtection="1"/>
    <xf numFmtId="170" fontId="0" fillId="7" borderId="1" xfId="0" applyNumberFormat="1" applyFont="1" applyFill="1" applyBorder="1" applyProtection="1"/>
    <xf numFmtId="168" fontId="0" fillId="8" borderId="1" xfId="1" applyNumberFormat="1" applyFont="1" applyFill="1" applyBorder="1" applyProtection="1"/>
    <xf numFmtId="168" fontId="0" fillId="8" borderId="1" xfId="1" applyNumberFormat="1" applyFont="1" applyFill="1" applyBorder="1" applyAlignment="1" applyProtection="1">
      <alignment horizontal="left"/>
    </xf>
    <xf numFmtId="168" fontId="0" fillId="8" borderId="15" xfId="0" applyNumberFormat="1" applyFill="1" applyBorder="1" applyAlignment="1">
      <alignment horizontal="right"/>
    </xf>
    <xf numFmtId="168" fontId="0" fillId="8" borderId="15" xfId="1" applyNumberFormat="1" applyFont="1" applyFill="1" applyBorder="1" applyAlignment="1">
      <alignment horizontal="right"/>
    </xf>
    <xf numFmtId="168" fontId="0" fillId="3" borderId="1" xfId="0" applyNumberFormat="1" applyFont="1" applyFill="1" applyBorder="1" applyProtection="1"/>
    <xf numFmtId="170" fontId="0" fillId="8" borderId="1" xfId="0" applyNumberFormat="1" applyFont="1" applyFill="1" applyBorder="1" applyAlignment="1" applyProtection="1">
      <alignment horizontal="right"/>
    </xf>
    <xf numFmtId="171" fontId="0" fillId="0" borderId="1" xfId="0" applyNumberFormat="1" applyBorder="1" applyAlignment="1" applyProtection="1">
      <alignment horizontal="right"/>
    </xf>
    <xf numFmtId="171" fontId="0" fillId="0" borderId="1" xfId="0" applyNumberFormat="1" applyFont="1" applyBorder="1" applyAlignment="1" applyProtection="1">
      <alignment horizontal="right"/>
    </xf>
    <xf numFmtId="168" fontId="0" fillId="7" borderId="12" xfId="0" applyNumberFormat="1" applyFont="1" applyFill="1" applyBorder="1" applyProtection="1"/>
    <xf numFmtId="168" fontId="0" fillId="7" borderId="1" xfId="0" applyNumberFormat="1" applyFont="1" applyFill="1" applyBorder="1" applyAlignment="1" applyProtection="1">
      <alignment horizontal="right"/>
    </xf>
    <xf numFmtId="168" fontId="0" fillId="7" borderId="15" xfId="0" applyNumberFormat="1" applyFont="1" applyFill="1" applyBorder="1" applyAlignment="1" applyProtection="1">
      <alignment horizontal="right"/>
    </xf>
    <xf numFmtId="168" fontId="0" fillId="7" borderId="12" xfId="0" applyNumberFormat="1" applyFont="1" applyFill="1" applyBorder="1" applyAlignment="1" applyProtection="1">
      <alignment horizontal="right"/>
    </xf>
    <xf numFmtId="168" fontId="0" fillId="8" borderId="15" xfId="0" applyNumberFormat="1" applyFont="1" applyFill="1" applyBorder="1" applyAlignment="1" applyProtection="1">
      <alignment horizontal="right"/>
    </xf>
    <xf numFmtId="168" fontId="0" fillId="8" borderId="7" xfId="0" applyNumberFormat="1" applyFont="1" applyFill="1" applyBorder="1" applyProtection="1"/>
    <xf numFmtId="3" fontId="0" fillId="8" borderId="29" xfId="0" applyNumberFormat="1" applyFont="1" applyFill="1" applyBorder="1" applyProtection="1"/>
    <xf numFmtId="37" fontId="0" fillId="8" borderId="1" xfId="0" applyNumberFormat="1" applyFont="1" applyFill="1" applyBorder="1" applyAlignment="1" applyProtection="1">
      <alignment horizontal="right"/>
    </xf>
    <xf numFmtId="37" fontId="0" fillId="0" borderId="15" xfId="0" applyFont="1" applyBorder="1"/>
    <xf numFmtId="10" fontId="0" fillId="8" borderId="11" xfId="0" applyNumberFormat="1" applyFont="1" applyFill="1" applyBorder="1" applyAlignment="1" applyProtection="1">
      <alignment horizontal="right"/>
    </xf>
    <xf numFmtId="168" fontId="0" fillId="8" borderId="31" xfId="0" applyNumberFormat="1" applyFont="1" applyFill="1" applyBorder="1"/>
    <xf numFmtId="37" fontId="0" fillId="5" borderId="20" xfId="0" applyFont="1" applyFill="1" applyBorder="1"/>
    <xf numFmtId="168" fontId="0" fillId="8" borderId="32" xfId="0" applyNumberFormat="1" applyFont="1" applyFill="1" applyBorder="1"/>
    <xf numFmtId="37" fontId="0" fillId="5" borderId="21" xfId="0" applyFont="1" applyFill="1" applyBorder="1"/>
    <xf numFmtId="37" fontId="0" fillId="8" borderId="1" xfId="0" applyFont="1" applyFill="1" applyBorder="1" applyProtection="1"/>
    <xf numFmtId="43" fontId="0" fillId="8" borderId="5" xfId="0" applyNumberFormat="1" applyFont="1" applyFill="1" applyBorder="1" applyProtection="1"/>
    <xf numFmtId="170" fontId="0" fillId="8" borderId="29" xfId="0" applyNumberFormat="1" applyFont="1" applyFill="1" applyBorder="1" applyProtection="1"/>
    <xf numFmtId="37" fontId="0" fillId="0" borderId="15" xfId="0" applyBorder="1"/>
    <xf numFmtId="37" fontId="0" fillId="0" borderId="1" xfId="0" applyBorder="1" applyProtection="1"/>
    <xf numFmtId="37" fontId="0" fillId="8" borderId="15" xfId="0" applyFill="1" applyBorder="1"/>
    <xf numFmtId="37" fontId="0" fillId="0" borderId="15" xfId="1" applyNumberFormat="1" applyFont="1" applyBorder="1" applyAlignment="1">
      <alignment horizontal="left"/>
    </xf>
    <xf numFmtId="37" fontId="0" fillId="3" borderId="5" xfId="0" applyFill="1" applyBorder="1" applyProtection="1"/>
    <xf numFmtId="41" fontId="0" fillId="0" borderId="1" xfId="0" applyNumberFormat="1" applyBorder="1" applyProtection="1"/>
    <xf numFmtId="37" fontId="0" fillId="0" borderId="1" xfId="0" applyNumberFormat="1" applyFont="1" applyBorder="1" applyProtection="1"/>
    <xf numFmtId="165" fontId="0" fillId="2" borderId="3" xfId="0" applyNumberFormat="1" applyFont="1" applyFill="1" applyBorder="1" applyAlignment="1" applyProtection="1"/>
    <xf numFmtId="165" fontId="0" fillId="2" borderId="4" xfId="0" applyNumberFormat="1" applyFont="1" applyFill="1" applyBorder="1" applyAlignment="1" applyProtection="1"/>
    <xf numFmtId="165" fontId="0" fillId="2" borderId="5" xfId="0" applyNumberFormat="1" applyFont="1" applyFill="1" applyBorder="1" applyAlignment="1" applyProtection="1"/>
    <xf numFmtId="37" fontId="0" fillId="0" borderId="4" xfId="0" applyBorder="1" applyProtection="1"/>
    <xf numFmtId="174" fontId="0" fillId="0" borderId="0" xfId="0" applyNumberFormat="1" applyFont="1" applyAlignment="1" applyProtection="1">
      <alignment horizontal="center"/>
    </xf>
    <xf numFmtId="5" fontId="0" fillId="0" borderId="7" xfId="0" applyNumberFormat="1" applyFont="1" applyBorder="1" applyAlignment="1" applyProtection="1">
      <alignment horizontal="center"/>
    </xf>
    <xf numFmtId="37" fontId="0" fillId="0" borderId="1" xfId="0" applyFont="1" applyBorder="1" applyAlignment="1" applyProtection="1">
      <alignment horizontal="center"/>
    </xf>
    <xf numFmtId="37" fontId="0" fillId="0" borderId="7" xfId="0" applyFont="1" applyBorder="1" applyAlignment="1" applyProtection="1">
      <alignment horizontal="center"/>
    </xf>
    <xf numFmtId="174" fontId="0" fillId="0" borderId="7" xfId="0" applyNumberFormat="1" applyFont="1" applyBorder="1" applyAlignment="1" applyProtection="1">
      <alignment horizontal="left"/>
    </xf>
    <xf numFmtId="174" fontId="0" fillId="0" borderId="1" xfId="0" applyNumberFormat="1" applyFont="1" applyBorder="1" applyAlignment="1" applyProtection="1">
      <alignment horizontal="left"/>
    </xf>
    <xf numFmtId="175" fontId="0" fillId="0" borderId="7" xfId="0" applyNumberFormat="1" applyFont="1" applyBorder="1" applyAlignment="1" applyProtection="1">
      <alignment horizontal="left"/>
    </xf>
    <xf numFmtId="175" fontId="0" fillId="0" borderId="1" xfId="0" applyNumberFormat="1" applyFont="1" applyBorder="1" applyAlignment="1" applyProtection="1">
      <alignment horizontal="left"/>
    </xf>
    <xf numFmtId="37" fontId="0" fillId="0" borderId="0" xfId="0" applyNumberFormat="1" applyFont="1" applyFill="1" applyBorder="1" applyAlignment="1" applyProtection="1">
      <alignment horizontal="right"/>
    </xf>
    <xf numFmtId="37" fontId="0" fillId="11" borderId="1" xfId="0" applyFont="1" applyFill="1" applyBorder="1" applyProtection="1"/>
    <xf numFmtId="37" fontId="0" fillId="7" borderId="24" xfId="0" applyNumberFormat="1" applyFont="1" applyFill="1" applyBorder="1" applyProtection="1"/>
    <xf numFmtId="168" fontId="0" fillId="8" borderId="33" xfId="0" applyNumberFormat="1" applyFont="1" applyFill="1" applyBorder="1" applyProtection="1"/>
    <xf numFmtId="168" fontId="0" fillId="8" borderId="34" xfId="0" applyNumberFormat="1" applyFont="1" applyFill="1" applyBorder="1" applyProtection="1"/>
    <xf numFmtId="42" fontId="0" fillId="11" borderId="1" xfId="0" applyNumberFormat="1" applyFont="1" applyFill="1" applyBorder="1" applyProtection="1"/>
    <xf numFmtId="37" fontId="0" fillId="5" borderId="24" xfId="0" applyFont="1" applyFill="1" applyBorder="1" applyProtection="1"/>
    <xf numFmtId="9" fontId="0" fillId="8" borderId="15" xfId="0" applyNumberFormat="1" applyFill="1" applyBorder="1" applyAlignment="1">
      <alignment horizontal="center"/>
    </xf>
    <xf numFmtId="9" fontId="0" fillId="5" borderId="1" xfId="0" applyNumberFormat="1" applyFont="1" applyFill="1" applyBorder="1" applyAlignment="1" applyProtection="1">
      <alignment horizontal="right"/>
    </xf>
    <xf numFmtId="37" fontId="0" fillId="0" borderId="1" xfId="0" applyBorder="1" applyAlignment="1" applyProtection="1">
      <alignment horizontal="center"/>
    </xf>
    <xf numFmtId="37" fontId="0" fillId="3" borderId="8" xfId="0" applyFill="1" applyBorder="1" applyProtection="1"/>
    <xf numFmtId="37" fontId="0" fillId="0" borderId="15" xfId="0" applyFill="1" applyBorder="1" applyProtection="1"/>
    <xf numFmtId="37" fontId="0" fillId="8" borderId="1" xfId="0" applyFill="1" applyBorder="1" applyAlignment="1" applyProtection="1">
      <alignment horizontal="right"/>
    </xf>
    <xf numFmtId="37" fontId="0" fillId="8" borderId="24" xfId="0" applyFont="1" applyFill="1" applyBorder="1" applyAlignment="1" applyProtection="1">
      <alignment horizontal="right"/>
    </xf>
    <xf numFmtId="37" fontId="0" fillId="5" borderId="1" xfId="0" applyFont="1" applyFill="1" applyBorder="1" applyAlignment="1" applyProtection="1">
      <alignment horizontal="right"/>
    </xf>
    <xf numFmtId="37" fontId="0" fillId="5" borderId="24" xfId="0" applyFont="1" applyFill="1" applyBorder="1" applyAlignment="1" applyProtection="1">
      <alignment horizontal="right"/>
    </xf>
    <xf numFmtId="37" fontId="8" fillId="0" borderId="0" xfId="0" applyFont="1" applyAlignment="1" applyProtection="1"/>
    <xf numFmtId="37" fontId="8" fillId="0" borderId="0" xfId="0" applyFont="1" applyFill="1" applyAlignment="1" applyProtection="1"/>
    <xf numFmtId="37" fontId="16" fillId="0" borderId="0" xfId="0" applyFont="1" applyAlignment="1">
      <alignment horizontal="center"/>
    </xf>
    <xf numFmtId="37" fontId="0" fillId="12" borderId="0" xfId="0" applyFont="1" applyFill="1"/>
    <xf numFmtId="37" fontId="9" fillId="0" borderId="0" xfId="0" applyFont="1" applyFill="1"/>
    <xf numFmtId="37" fontId="0" fillId="0" borderId="0" xfId="0" applyFont="1" applyFill="1" applyBorder="1"/>
    <xf numFmtId="37" fontId="0" fillId="0" borderId="0" xfId="0" applyAlignment="1" applyProtection="1">
      <alignment wrapText="1"/>
    </xf>
    <xf numFmtId="168" fontId="0" fillId="8" borderId="35" xfId="0" applyNumberFormat="1" applyFont="1" applyFill="1" applyBorder="1" applyProtection="1"/>
    <xf numFmtId="168" fontId="0" fillId="8" borderId="28" xfId="0" applyNumberFormat="1" applyFont="1" applyFill="1" applyBorder="1" applyProtection="1"/>
    <xf numFmtId="39" fontId="0" fillId="0" borderId="1" xfId="0" applyNumberFormat="1" applyFont="1" applyBorder="1" applyProtection="1"/>
    <xf numFmtId="168" fontId="0" fillId="8" borderId="36" xfId="0" applyNumberFormat="1" applyFont="1" applyFill="1" applyBorder="1" applyProtection="1"/>
    <xf numFmtId="168" fontId="0" fillId="8" borderId="37" xfId="0" applyNumberFormat="1" applyFont="1" applyFill="1" applyBorder="1" applyProtection="1"/>
    <xf numFmtId="168" fontId="0" fillId="8" borderId="38" xfId="0" applyNumberFormat="1" applyFont="1" applyFill="1" applyBorder="1" applyProtection="1"/>
    <xf numFmtId="10" fontId="8" fillId="0" borderId="0" xfId="2" applyNumberFormat="1" applyFont="1" applyFill="1" applyBorder="1" applyAlignment="1" applyProtection="1">
      <alignment horizontal="right"/>
    </xf>
    <xf numFmtId="39" fontId="8" fillId="0" borderId="0" xfId="0" applyNumberFormat="1" applyFont="1" applyFill="1" applyBorder="1" applyProtection="1"/>
    <xf numFmtId="10" fontId="0" fillId="0" borderId="0" xfId="2" applyNumberFormat="1" applyFont="1" applyFill="1" applyBorder="1" applyAlignment="1" applyProtection="1">
      <alignment horizontal="right"/>
    </xf>
    <xf numFmtId="37" fontId="0" fillId="0" borderId="0" xfId="0" applyFont="1" applyFill="1" applyBorder="1" applyProtection="1"/>
    <xf numFmtId="37" fontId="8" fillId="0" borderId="0" xfId="0" applyFont="1" applyFill="1" applyBorder="1"/>
    <xf numFmtId="168" fontId="0" fillId="8" borderId="39" xfId="0" applyNumberFormat="1" applyFont="1" applyFill="1" applyBorder="1" applyProtection="1"/>
    <xf numFmtId="39" fontId="0" fillId="0" borderId="39" xfId="0" applyNumberFormat="1" applyFont="1" applyBorder="1" applyProtection="1"/>
    <xf numFmtId="10" fontId="0" fillId="0" borderId="39" xfId="0" applyNumberFormat="1" applyFont="1" applyBorder="1" applyAlignment="1" applyProtection="1">
      <alignment horizontal="right"/>
    </xf>
    <xf numFmtId="168" fontId="0" fillId="8" borderId="40" xfId="0" applyNumberFormat="1" applyFont="1" applyFill="1" applyBorder="1" applyProtection="1"/>
    <xf numFmtId="37" fontId="0" fillId="10" borderId="0" xfId="0" applyFont="1" applyFill="1"/>
    <xf numFmtId="42" fontId="0" fillId="8" borderId="12" xfId="0" applyNumberFormat="1" applyFont="1" applyFill="1" applyBorder="1" applyProtection="1"/>
    <xf numFmtId="0" fontId="0" fillId="9" borderId="6" xfId="0" applyNumberFormat="1" applyFont="1" applyFill="1" applyBorder="1" applyProtection="1"/>
    <xf numFmtId="37" fontId="0" fillId="0" borderId="30" xfId="0" applyFont="1" applyBorder="1" applyProtection="1"/>
    <xf numFmtId="37" fontId="3" fillId="3" borderId="5" xfId="0" applyFont="1" applyFill="1" applyBorder="1" applyAlignment="1" applyProtection="1">
      <alignment horizontal="center"/>
    </xf>
    <xf numFmtId="37" fontId="0" fillId="0" borderId="20" xfId="0" applyFont="1" applyBorder="1"/>
    <xf numFmtId="176" fontId="8" fillId="0" borderId="0" xfId="0" applyNumberFormat="1" applyFont="1"/>
    <xf numFmtId="37" fontId="8" fillId="0" borderId="0" xfId="0" applyFont="1" applyFill="1" applyProtection="1"/>
    <xf numFmtId="37" fontId="0" fillId="0" borderId="0" xfId="0" applyFont="1" applyFill="1" applyProtection="1"/>
    <xf numFmtId="37" fontId="0" fillId="0" borderId="0" xfId="0" applyFill="1" applyProtection="1"/>
    <xf numFmtId="37" fontId="0" fillId="0" borderId="20" xfId="0" applyFill="1" applyBorder="1" applyProtection="1"/>
    <xf numFmtId="37" fontId="0" fillId="0" borderId="14" xfId="0" applyFont="1" applyFill="1" applyBorder="1" applyProtection="1"/>
    <xf numFmtId="37" fontId="0" fillId="0" borderId="21" xfId="0" applyFont="1" applyFill="1" applyBorder="1" applyProtection="1"/>
    <xf numFmtId="37" fontId="0" fillId="0" borderId="1" xfId="0" applyFill="1" applyBorder="1" applyProtection="1"/>
    <xf numFmtId="37" fontId="0" fillId="0" borderId="1" xfId="0" applyFont="1" applyFill="1" applyBorder="1" applyProtection="1"/>
    <xf numFmtId="37" fontId="3" fillId="0" borderId="4" xfId="0" applyFont="1" applyFill="1" applyBorder="1" applyAlignment="1" applyProtection="1">
      <alignment horizontal="centerContinuous" vertical="top"/>
    </xf>
    <xf numFmtId="37" fontId="3" fillId="0" borderId="4" xfId="0" applyFont="1" applyFill="1" applyBorder="1" applyAlignment="1" applyProtection="1">
      <alignment horizontal="center" wrapText="1"/>
    </xf>
    <xf numFmtId="37" fontId="4" fillId="0" borderId="0" xfId="0" applyFont="1" applyFill="1" applyProtection="1"/>
    <xf numFmtId="37" fontId="3" fillId="0" borderId="20" xfId="0" applyFont="1" applyBorder="1" applyProtection="1"/>
    <xf numFmtId="37" fontId="0" fillId="5" borderId="42" xfId="0" applyFont="1" applyFill="1" applyBorder="1"/>
    <xf numFmtId="37" fontId="0" fillId="0" borderId="25" xfId="0" applyBorder="1" applyProtection="1"/>
    <xf numFmtId="37" fontId="0" fillId="0" borderId="26" xfId="0" applyFont="1" applyBorder="1"/>
    <xf numFmtId="164" fontId="0" fillId="0" borderId="19" xfId="0" applyNumberFormat="1" applyFont="1" applyBorder="1" applyAlignment="1" applyProtection="1">
      <alignment horizontal="center"/>
    </xf>
    <xf numFmtId="37" fontId="0" fillId="0" borderId="6" xfId="0" applyBorder="1" applyProtection="1"/>
    <xf numFmtId="37" fontId="0" fillId="0" borderId="43" xfId="0" applyBorder="1" applyProtection="1"/>
    <xf numFmtId="37" fontId="0" fillId="0" borderId="44" xfId="0" applyFont="1" applyBorder="1" applyProtection="1"/>
    <xf numFmtId="37" fontId="0" fillId="8" borderId="24" xfId="0" applyFont="1" applyFill="1" applyBorder="1" applyProtection="1"/>
    <xf numFmtId="168" fontId="0" fillId="8" borderId="12" xfId="0" applyNumberFormat="1" applyFont="1" applyFill="1" applyBorder="1" applyProtection="1"/>
    <xf numFmtId="37" fontId="0" fillId="0" borderId="14" xfId="0" applyBorder="1" applyProtection="1"/>
    <xf numFmtId="1" fontId="0" fillId="0" borderId="0" xfId="0" applyNumberFormat="1" applyFont="1" applyBorder="1" applyProtection="1"/>
    <xf numFmtId="1" fontId="0" fillId="0" borderId="15" xfId="0" applyNumberFormat="1" applyFont="1" applyBorder="1" applyProtection="1"/>
    <xf numFmtId="1" fontId="0" fillId="8" borderId="15" xfId="0" applyNumberFormat="1" applyFont="1" applyFill="1" applyBorder="1" applyProtection="1"/>
    <xf numFmtId="37" fontId="0" fillId="0" borderId="7" xfId="0" applyBorder="1" applyAlignment="1" applyProtection="1">
      <alignment horizontal="center"/>
    </xf>
    <xf numFmtId="37" fontId="18" fillId="0" borderId="0" xfId="0" applyFont="1"/>
    <xf numFmtId="168" fontId="0" fillId="0" borderId="0" xfId="0" applyNumberFormat="1" applyFont="1" applyFill="1" applyBorder="1" applyProtection="1"/>
    <xf numFmtId="171" fontId="0" fillId="5" borderId="1" xfId="0" applyNumberFormat="1" applyFont="1" applyFill="1" applyBorder="1" applyAlignment="1" applyProtection="1">
      <alignment horizontal="right"/>
    </xf>
    <xf numFmtId="170" fontId="0" fillId="5" borderId="1" xfId="0" applyNumberFormat="1" applyFont="1" applyFill="1" applyBorder="1" applyAlignment="1" applyProtection="1">
      <alignment horizontal="right"/>
    </xf>
    <xf numFmtId="10" fontId="0" fillId="5" borderId="39" xfId="2" applyNumberFormat="1" applyFont="1" applyFill="1" applyBorder="1" applyAlignment="1" applyProtection="1">
      <alignment horizontal="right"/>
    </xf>
    <xf numFmtId="171" fontId="0" fillId="5" borderId="24" xfId="0" applyNumberFormat="1" applyFont="1" applyFill="1" applyBorder="1" applyAlignment="1" applyProtection="1">
      <alignment horizontal="right"/>
    </xf>
    <xf numFmtId="171" fontId="0" fillId="8" borderId="1" xfId="0" applyNumberFormat="1" applyFont="1" applyFill="1" applyBorder="1" applyAlignment="1" applyProtection="1">
      <alignment horizontal="right"/>
    </xf>
    <xf numFmtId="37" fontId="0" fillId="0" borderId="0" xfId="0" applyAlignment="1" applyProtection="1">
      <alignment horizontal="right"/>
    </xf>
    <xf numFmtId="1" fontId="0" fillId="8" borderId="1" xfId="2" applyNumberFormat="1" applyFont="1" applyFill="1" applyBorder="1" applyAlignment="1" applyProtection="1">
      <alignment horizontal="right"/>
    </xf>
    <xf numFmtId="39" fontId="0" fillId="8" borderId="1" xfId="0" applyNumberFormat="1" applyFont="1" applyFill="1" applyBorder="1" applyProtection="1"/>
    <xf numFmtId="37" fontId="4" fillId="0" borderId="20" xfId="0" applyFont="1" applyBorder="1" applyProtection="1"/>
    <xf numFmtId="42" fontId="0" fillId="3" borderId="24" xfId="0" applyNumberFormat="1" applyFont="1" applyFill="1" applyBorder="1" applyProtection="1"/>
    <xf numFmtId="168" fontId="0" fillId="7" borderId="15" xfId="0" applyNumberFormat="1" applyFont="1" applyFill="1" applyBorder="1" applyProtection="1"/>
    <xf numFmtId="168" fontId="0" fillId="0" borderId="0" xfId="1" applyNumberFormat="1" applyFont="1" applyFill="1" applyBorder="1" applyAlignment="1" applyProtection="1">
      <alignment horizontal="left"/>
    </xf>
    <xf numFmtId="37" fontId="0" fillId="0" borderId="0" xfId="0" applyAlignment="1" applyProtection="1">
      <alignment horizontal="center"/>
    </xf>
    <xf numFmtId="37" fontId="0" fillId="0" borderId="15" xfId="0" applyFont="1" applyFill="1" applyBorder="1" applyProtection="1"/>
    <xf numFmtId="37" fontId="0" fillId="0" borderId="15" xfId="0" applyFont="1" applyFill="1" applyBorder="1"/>
    <xf numFmtId="37" fontId="0" fillId="0" borderId="15" xfId="0" applyFont="1" applyBorder="1" applyProtection="1"/>
    <xf numFmtId="9" fontId="0" fillId="0" borderId="6" xfId="0" applyNumberFormat="1" applyFont="1" applyBorder="1" applyAlignment="1" applyProtection="1">
      <alignment horizontal="right"/>
    </xf>
    <xf numFmtId="5" fontId="0" fillId="8" borderId="15" xfId="0" applyNumberFormat="1" applyFont="1" applyFill="1" applyBorder="1" applyAlignment="1" applyProtection="1">
      <alignment horizontal="left"/>
    </xf>
    <xf numFmtId="37" fontId="0" fillId="8" borderId="15" xfId="0" applyNumberFormat="1" applyFont="1" applyFill="1" applyBorder="1" applyAlignment="1" applyProtection="1">
      <alignment horizontal="right"/>
    </xf>
    <xf numFmtId="42" fontId="0" fillId="0" borderId="0" xfId="0" applyNumberFormat="1" applyFont="1" applyFill="1" applyBorder="1" applyProtection="1"/>
    <xf numFmtId="168" fontId="0" fillId="8" borderId="18" xfId="0" applyNumberFormat="1" applyFont="1" applyFill="1" applyBorder="1" applyProtection="1"/>
    <xf numFmtId="37" fontId="3" fillId="0" borderId="17" xfId="0" applyFont="1" applyBorder="1"/>
    <xf numFmtId="37" fontId="3" fillId="0" borderId="18" xfId="0" applyFont="1" applyBorder="1" applyAlignment="1">
      <alignment horizontal="center"/>
    </xf>
    <xf numFmtId="37" fontId="3" fillId="0" borderId="19" xfId="0" applyFont="1" applyBorder="1" applyProtection="1"/>
    <xf numFmtId="37" fontId="0" fillId="0" borderId="27" xfId="0" applyFont="1" applyBorder="1"/>
    <xf numFmtId="168" fontId="0" fillId="8" borderId="19" xfId="0" applyNumberFormat="1" applyFont="1" applyFill="1" applyBorder="1" applyProtection="1"/>
    <xf numFmtId="37" fontId="3" fillId="0" borderId="24" xfId="0" applyFont="1" applyBorder="1" applyProtection="1"/>
    <xf numFmtId="37" fontId="3" fillId="0" borderId="7" xfId="0" applyFont="1" applyBorder="1" applyAlignment="1" applyProtection="1">
      <alignment horizontal="centerContinuous"/>
    </xf>
    <xf numFmtId="37" fontId="3" fillId="0" borderId="11" xfId="0" applyFont="1" applyBorder="1" applyAlignment="1" applyProtection="1">
      <alignment horizontal="left"/>
    </xf>
    <xf numFmtId="37" fontId="3" fillId="0" borderId="0" xfId="0" applyFont="1" applyFill="1" applyBorder="1"/>
    <xf numFmtId="42" fontId="0" fillId="13" borderId="15" xfId="0" applyNumberFormat="1" applyFill="1" applyBorder="1" applyProtection="1"/>
    <xf numFmtId="42" fontId="0" fillId="13" borderId="15" xfId="0" applyNumberFormat="1" applyFont="1" applyFill="1" applyBorder="1" applyProtection="1"/>
    <xf numFmtId="14" fontId="8" fillId="13" borderId="15" xfId="0" applyNumberFormat="1" applyFont="1" applyFill="1" applyBorder="1" applyAlignment="1" applyProtection="1">
      <alignment horizontal="centerContinuous"/>
    </xf>
    <xf numFmtId="37" fontId="0" fillId="0" borderId="9" xfId="0" applyFont="1" applyBorder="1" applyAlignment="1" applyProtection="1">
      <alignment horizontal="centerContinuous" wrapText="1"/>
    </xf>
    <xf numFmtId="37" fontId="0" fillId="0" borderId="0" xfId="0" applyFont="1" applyBorder="1" applyAlignment="1" applyProtection="1">
      <alignment horizontal="centerContinuous" wrapText="1"/>
    </xf>
    <xf numFmtId="37" fontId="0" fillId="13" borderId="0" xfId="0" applyFill="1" applyProtection="1"/>
    <xf numFmtId="37" fontId="0" fillId="13" borderId="0" xfId="0" applyFont="1" applyFill="1" applyProtection="1"/>
    <xf numFmtId="37" fontId="0" fillId="13" borderId="0" xfId="0" applyFont="1" applyFill="1"/>
    <xf numFmtId="37" fontId="0" fillId="13" borderId="0" xfId="0" applyFont="1" applyFill="1" applyBorder="1" applyProtection="1"/>
    <xf numFmtId="37" fontId="0" fillId="0" borderId="3" xfId="0" applyFont="1" applyBorder="1" applyAlignment="1" applyProtection="1"/>
    <xf numFmtId="37" fontId="0" fillId="0" borderId="3" xfId="0" applyBorder="1" applyAlignment="1" applyProtection="1"/>
    <xf numFmtId="37" fontId="19" fillId="0" borderId="0" xfId="0" applyFont="1" applyAlignment="1">
      <alignment vertical="center"/>
    </xf>
    <xf numFmtId="165" fontId="0" fillId="2" borderId="4" xfId="0" applyNumberFormat="1" applyFont="1" applyFill="1" applyBorder="1" applyAlignment="1" applyProtection="1"/>
    <xf numFmtId="37" fontId="3" fillId="0" borderId="0" xfId="0" applyFont="1" applyBorder="1" applyAlignment="1" applyProtection="1">
      <alignment horizontal="center" wrapText="1"/>
    </xf>
    <xf numFmtId="49" fontId="0" fillId="0" borderId="1" xfId="0" applyNumberFormat="1" applyFont="1" applyBorder="1" applyAlignment="1" applyProtection="1">
      <alignment horizontal="right"/>
    </xf>
    <xf numFmtId="49" fontId="0" fillId="0" borderId="1" xfId="0" applyNumberFormat="1" applyBorder="1" applyAlignment="1" applyProtection="1">
      <alignment horizontal="right"/>
    </xf>
    <xf numFmtId="37" fontId="3" fillId="0" borderId="3" xfId="0" applyFont="1" applyBorder="1" applyAlignment="1" applyProtection="1">
      <alignment horizontal="center"/>
    </xf>
    <xf numFmtId="37" fontId="3" fillId="0" borderId="49" xfId="0" applyFont="1" applyBorder="1" applyAlignment="1" applyProtection="1"/>
    <xf numFmtId="37" fontId="15" fillId="0" borderId="1" xfId="0" applyFont="1" applyBorder="1" applyAlignment="1" applyProtection="1">
      <alignment horizontal="center"/>
    </xf>
    <xf numFmtId="37" fontId="0" fillId="14" borderId="25" xfId="0" applyNumberFormat="1" applyFont="1" applyFill="1" applyBorder="1" applyProtection="1"/>
    <xf numFmtId="37" fontId="0" fillId="14" borderId="26" xfId="0" applyFont="1" applyFill="1" applyBorder="1" applyProtection="1"/>
    <xf numFmtId="37" fontId="0" fillId="14" borderId="25" xfId="0" applyFont="1" applyFill="1" applyBorder="1" applyProtection="1"/>
    <xf numFmtId="37" fontId="0" fillId="14" borderId="18" xfId="0" applyFont="1" applyFill="1" applyBorder="1" applyProtection="1"/>
    <xf numFmtId="37" fontId="0" fillId="14" borderId="30" xfId="0" applyFont="1" applyFill="1" applyBorder="1" applyProtection="1"/>
    <xf numFmtId="37" fontId="3" fillId="0" borderId="50" xfId="0" applyFont="1" applyBorder="1" applyAlignment="1" applyProtection="1">
      <alignment horizontal="center" wrapText="1"/>
    </xf>
    <xf numFmtId="37" fontId="0" fillId="0" borderId="51" xfId="0" applyFont="1" applyBorder="1" applyProtection="1"/>
    <xf numFmtId="37" fontId="3" fillId="14" borderId="52" xfId="0" applyFont="1" applyFill="1" applyBorder="1" applyAlignment="1" applyProtection="1">
      <alignment horizontal="center" wrapText="1"/>
    </xf>
    <xf numFmtId="37" fontId="0" fillId="14" borderId="51" xfId="0" applyFont="1" applyFill="1" applyBorder="1" applyProtection="1"/>
    <xf numFmtId="37" fontId="0" fillId="14" borderId="53" xfId="0" applyFont="1" applyFill="1" applyBorder="1" applyProtection="1"/>
    <xf numFmtId="37" fontId="0" fillId="14" borderId="0" xfId="0" applyFont="1" applyFill="1" applyBorder="1" applyProtection="1"/>
    <xf numFmtId="37" fontId="0" fillId="14" borderId="6" xfId="0" applyFont="1" applyFill="1" applyBorder="1" applyProtection="1"/>
    <xf numFmtId="42" fontId="0" fillId="0" borderId="0" xfId="0" applyNumberFormat="1" applyFont="1" applyBorder="1" applyProtection="1"/>
    <xf numFmtId="42" fontId="0" fillId="13" borderId="6" xfId="0" applyNumberFormat="1" applyFont="1" applyFill="1" applyBorder="1" applyProtection="1"/>
    <xf numFmtId="37" fontId="8" fillId="0" borderId="0" xfId="0" applyFont="1" applyBorder="1" applyAlignment="1">
      <alignment horizontal="center"/>
    </xf>
    <xf numFmtId="37" fontId="0" fillId="0" borderId="6" xfId="0" applyFont="1" applyBorder="1" applyAlignment="1">
      <alignment horizontal="center"/>
    </xf>
    <xf numFmtId="165" fontId="0" fillId="0" borderId="1" xfId="0" applyNumberFormat="1" applyFont="1" applyFill="1" applyBorder="1" applyProtection="1"/>
    <xf numFmtId="42" fontId="0" fillId="3" borderId="54" xfId="0" applyNumberFormat="1" applyFont="1" applyFill="1" applyBorder="1" applyProtection="1"/>
    <xf numFmtId="49" fontId="0" fillId="0" borderId="55" xfId="0" applyNumberFormat="1" applyFont="1" applyBorder="1" applyAlignment="1" applyProtection="1">
      <alignment horizontal="right"/>
    </xf>
    <xf numFmtId="167" fontId="0" fillId="0" borderId="55" xfId="0" applyNumberFormat="1" applyFont="1" applyBorder="1" applyProtection="1"/>
    <xf numFmtId="165" fontId="0" fillId="0" borderId="15" xfId="0" applyNumberFormat="1" applyFont="1" applyFill="1" applyBorder="1" applyAlignment="1" applyProtection="1"/>
    <xf numFmtId="176" fontId="8" fillId="0" borderId="23" xfId="0" applyNumberFormat="1" applyFont="1" applyBorder="1" applyAlignment="1">
      <alignment horizontal="center"/>
    </xf>
    <xf numFmtId="14" fontId="8" fillId="0" borderId="6" xfId="0" applyNumberFormat="1" applyFont="1" applyBorder="1" applyAlignment="1">
      <alignment horizontal="center"/>
    </xf>
    <xf numFmtId="176" fontId="8" fillId="0" borderId="0" xfId="0" applyNumberFormat="1" applyFont="1" applyAlignment="1">
      <alignment horizontal="center"/>
    </xf>
    <xf numFmtId="37" fontId="8" fillId="0" borderId="6" xfId="0" applyFont="1" applyBorder="1" applyAlignment="1" applyProtection="1">
      <alignment horizontal="center"/>
    </xf>
    <xf numFmtId="176" fontId="8" fillId="0" borderId="6" xfId="0" applyNumberFormat="1" applyFont="1" applyBorder="1" applyAlignment="1">
      <alignment horizontal="center"/>
    </xf>
    <xf numFmtId="37" fontId="0" fillId="2" borderId="49" xfId="0" applyFont="1" applyFill="1" applyBorder="1" applyProtection="1"/>
    <xf numFmtId="37" fontId="0" fillId="2" borderId="50" xfId="0" applyFont="1" applyFill="1" applyBorder="1" applyProtection="1"/>
    <xf numFmtId="37" fontId="0" fillId="15" borderId="15" xfId="0" applyNumberFormat="1" applyFont="1" applyFill="1" applyBorder="1"/>
    <xf numFmtId="37" fontId="0" fillId="15" borderId="15" xfId="0" applyFont="1" applyFill="1" applyBorder="1" applyProtection="1"/>
    <xf numFmtId="37" fontId="0" fillId="15" borderId="15" xfId="0" applyFont="1" applyFill="1" applyBorder="1"/>
    <xf numFmtId="169" fontId="0" fillId="15" borderId="7" xfId="0" applyNumberFormat="1" applyFont="1" applyFill="1" applyBorder="1" applyAlignment="1" applyProtection="1">
      <alignment horizontal="center"/>
    </xf>
    <xf numFmtId="168" fontId="0" fillId="15" borderId="7" xfId="0" applyNumberFormat="1" applyFont="1" applyFill="1" applyBorder="1" applyAlignment="1" applyProtection="1">
      <alignment horizontal="center"/>
    </xf>
    <xf numFmtId="37" fontId="0" fillId="15" borderId="1" xfId="0" applyNumberFormat="1" applyFont="1" applyFill="1" applyBorder="1" applyAlignment="1" applyProtection="1">
      <alignment horizontal="center"/>
    </xf>
    <xf numFmtId="168" fontId="0" fillId="15" borderId="1" xfId="0" applyNumberFormat="1" applyFont="1" applyFill="1" applyBorder="1" applyProtection="1"/>
    <xf numFmtId="169" fontId="0" fillId="15" borderId="1" xfId="0" applyNumberFormat="1" applyFont="1" applyFill="1" applyBorder="1" applyProtection="1"/>
    <xf numFmtId="37" fontId="0" fillId="15" borderId="1" xfId="0" applyNumberFormat="1" applyFont="1" applyFill="1" applyBorder="1" applyProtection="1"/>
    <xf numFmtId="168" fontId="0" fillId="15" borderId="1" xfId="0" applyNumberFormat="1" applyFont="1" applyFill="1" applyBorder="1" applyAlignment="1" applyProtection="1">
      <alignment horizontal="left"/>
    </xf>
    <xf numFmtId="37" fontId="0" fillId="0" borderId="0" xfId="0" applyNumberFormat="1" applyFont="1" applyFill="1" applyBorder="1" applyProtection="1"/>
    <xf numFmtId="168" fontId="0" fillId="15" borderId="50" xfId="0" applyNumberFormat="1" applyFont="1" applyFill="1" applyBorder="1" applyProtection="1"/>
    <xf numFmtId="169" fontId="0" fillId="15" borderId="50" xfId="0" applyNumberFormat="1" applyFont="1" applyFill="1" applyBorder="1" applyProtection="1"/>
    <xf numFmtId="169" fontId="0" fillId="15" borderId="1" xfId="0" applyNumberFormat="1" applyFont="1" applyFill="1" applyBorder="1" applyAlignment="1" applyProtection="1">
      <alignment horizontal="right"/>
    </xf>
    <xf numFmtId="172" fontId="0" fillId="15" borderId="1" xfId="0" applyNumberFormat="1" applyFont="1" applyFill="1" applyBorder="1" applyProtection="1"/>
    <xf numFmtId="168" fontId="0" fillId="15" borderId="3" xfId="0" applyNumberFormat="1" applyFill="1" applyBorder="1" applyProtection="1"/>
    <xf numFmtId="173" fontId="0" fillId="15" borderId="2" xfId="0" applyNumberFormat="1" applyFont="1" applyFill="1" applyBorder="1" applyProtection="1"/>
    <xf numFmtId="168" fontId="0" fillId="15" borderId="2" xfId="0" applyNumberFormat="1" applyFont="1" applyFill="1" applyBorder="1" applyProtection="1"/>
    <xf numFmtId="168" fontId="0" fillId="16" borderId="1" xfId="0" applyNumberFormat="1" applyFont="1" applyFill="1" applyBorder="1" applyProtection="1"/>
    <xf numFmtId="37" fontId="0" fillId="16" borderId="1" xfId="0" applyNumberFormat="1" applyFont="1" applyFill="1" applyBorder="1" applyProtection="1"/>
    <xf numFmtId="37" fontId="0" fillId="15" borderId="41" xfId="0" applyNumberFormat="1" applyFont="1" applyFill="1" applyBorder="1"/>
    <xf numFmtId="37" fontId="0" fillId="16" borderId="5" xfId="0" applyNumberFormat="1" applyFont="1" applyFill="1" applyBorder="1" applyProtection="1"/>
    <xf numFmtId="37" fontId="0" fillId="0" borderId="49" xfId="0" applyBorder="1" applyProtection="1"/>
    <xf numFmtId="37" fontId="0" fillId="0" borderId="50" xfId="0" applyFont="1" applyBorder="1" applyProtection="1"/>
    <xf numFmtId="165" fontId="0" fillId="2" borderId="49" xfId="0" applyNumberFormat="1" applyFont="1" applyFill="1" applyBorder="1" applyAlignment="1" applyProtection="1"/>
    <xf numFmtId="37" fontId="0" fillId="5" borderId="50" xfId="0" applyFont="1" applyFill="1" applyBorder="1" applyProtection="1"/>
    <xf numFmtId="37" fontId="0" fillId="3" borderId="49" xfId="0" applyFont="1" applyFill="1" applyBorder="1" applyProtection="1"/>
    <xf numFmtId="37" fontId="0" fillId="3" borderId="50" xfId="0" applyFont="1" applyFill="1" applyBorder="1" applyProtection="1"/>
    <xf numFmtId="168" fontId="4" fillId="8" borderId="1" xfId="0" applyNumberFormat="1" applyFont="1" applyFill="1" applyBorder="1" applyAlignment="1" applyProtection="1">
      <alignment horizontal="left"/>
    </xf>
    <xf numFmtId="37" fontId="2" fillId="0" borderId="0" xfId="0" applyFont="1"/>
    <xf numFmtId="37" fontId="21" fillId="0" borderId="6" xfId="0" applyFont="1" applyBorder="1"/>
    <xf numFmtId="37" fontId="2" fillId="0" borderId="6" xfId="0" applyFont="1" applyBorder="1"/>
    <xf numFmtId="37" fontId="2" fillId="0" borderId="0" xfId="0" applyFont="1" applyAlignment="1">
      <alignment horizontal="right"/>
    </xf>
    <xf numFmtId="37" fontId="0" fillId="0" borderId="0" xfId="0" applyAlignment="1" applyProtection="1">
      <alignment horizontal="center"/>
      <protection locked="0"/>
    </xf>
    <xf numFmtId="37" fontId="23" fillId="0" borderId="0" xfId="0" applyFont="1" applyBorder="1" applyAlignment="1" applyProtection="1">
      <alignment vertical="center"/>
      <protection locked="0"/>
    </xf>
    <xf numFmtId="37" fontId="0" fillId="0" borderId="0" xfId="0" applyProtection="1">
      <protection locked="0"/>
    </xf>
    <xf numFmtId="37" fontId="0" fillId="0" borderId="0" xfId="0" applyBorder="1" applyAlignment="1" applyProtection="1">
      <protection locked="0"/>
    </xf>
    <xf numFmtId="37" fontId="23" fillId="0" borderId="0" xfId="0" applyFont="1" applyBorder="1" applyAlignment="1" applyProtection="1">
      <alignment horizontal="center"/>
      <protection locked="0"/>
    </xf>
    <xf numFmtId="37" fontId="0" fillId="0" borderId="0" xfId="0" applyBorder="1" applyAlignment="1" applyProtection="1">
      <alignment horizontal="center"/>
      <protection locked="0"/>
    </xf>
    <xf numFmtId="37" fontId="0" fillId="0" borderId="57" xfId="0" applyBorder="1" applyAlignment="1" applyProtection="1">
      <alignment horizontal="center"/>
      <protection locked="0"/>
    </xf>
    <xf numFmtId="37" fontId="25" fillId="0" borderId="15" xfId="4" applyFont="1" applyBorder="1" applyAlignment="1" applyProtection="1">
      <alignment horizontal="center" vertical="center"/>
      <protection locked="0"/>
    </xf>
    <xf numFmtId="37" fontId="4" fillId="0" borderId="0" xfId="4" applyBorder="1" applyProtection="1">
      <protection locked="0"/>
    </xf>
    <xf numFmtId="37" fontId="4" fillId="0" borderId="0" xfId="4" applyBorder="1" applyAlignment="1" applyProtection="1">
      <protection locked="0"/>
    </xf>
    <xf numFmtId="37" fontId="4" fillId="0" borderId="57" xfId="4" applyBorder="1" applyAlignment="1" applyProtection="1">
      <protection locked="0"/>
    </xf>
    <xf numFmtId="37" fontId="4" fillId="0" borderId="60" xfId="4" applyBorder="1" applyAlignment="1" applyProtection="1">
      <protection locked="0"/>
    </xf>
    <xf numFmtId="37" fontId="4" fillId="0" borderId="56" xfId="4" applyBorder="1" applyAlignment="1" applyProtection="1">
      <protection locked="0"/>
    </xf>
    <xf numFmtId="37" fontId="27" fillId="0" borderId="0" xfId="4" applyFont="1" applyBorder="1" applyAlignment="1" applyProtection="1">
      <alignment vertical="center"/>
      <protection locked="0"/>
    </xf>
    <xf numFmtId="37" fontId="23" fillId="0" borderId="6" xfId="0" applyFont="1" applyFill="1" applyBorder="1" applyAlignment="1" applyProtection="1">
      <alignment horizontal="center" vertical="center" wrapText="1"/>
      <protection locked="0"/>
    </xf>
    <xf numFmtId="37" fontId="32" fillId="0" borderId="0" xfId="0" applyFont="1" applyProtection="1">
      <protection locked="0"/>
    </xf>
    <xf numFmtId="37" fontId="22" fillId="0" borderId="20" xfId="0" applyFont="1" applyBorder="1" applyAlignment="1" applyProtection="1">
      <alignment vertical="center"/>
      <protection locked="0"/>
    </xf>
    <xf numFmtId="37" fontId="22" fillId="0" borderId="14" xfId="0" applyFont="1" applyBorder="1" applyAlignment="1" applyProtection="1">
      <alignment vertical="center"/>
      <protection locked="0"/>
    </xf>
    <xf numFmtId="37" fontId="0" fillId="0" borderId="14" xfId="0" applyBorder="1" applyProtection="1">
      <protection locked="0"/>
    </xf>
    <xf numFmtId="37" fontId="22" fillId="0" borderId="52" xfId="0" applyFont="1" applyBorder="1" applyAlignment="1" applyProtection="1">
      <alignment vertical="center"/>
      <protection locked="0"/>
    </xf>
    <xf numFmtId="37" fontId="25" fillId="0" borderId="51" xfId="0" applyFont="1" applyBorder="1" applyAlignment="1" applyProtection="1">
      <alignment horizontal="center" vertical="center"/>
      <protection locked="0"/>
    </xf>
    <xf numFmtId="37" fontId="24" fillId="0" borderId="57" xfId="0" applyFont="1" applyBorder="1" applyAlignment="1" applyProtection="1">
      <alignment vertical="center"/>
      <protection locked="0"/>
    </xf>
    <xf numFmtId="37" fontId="24" fillId="0" borderId="0" xfId="0" applyFont="1" applyBorder="1" applyAlignment="1" applyProtection="1">
      <alignment vertical="center"/>
      <protection locked="0"/>
    </xf>
    <xf numFmtId="37" fontId="0" fillId="0" borderId="0" xfId="0" applyBorder="1" applyProtection="1">
      <protection locked="0"/>
    </xf>
    <xf numFmtId="37" fontId="0" fillId="0" borderId="0" xfId="0" applyBorder="1" applyAlignment="1" applyProtection="1">
      <alignment vertical="top" wrapText="1"/>
      <protection locked="0"/>
    </xf>
    <xf numFmtId="37" fontId="31" fillId="0" borderId="26" xfId="0" applyFont="1" applyBorder="1" applyAlignment="1" applyProtection="1">
      <alignment vertical="center"/>
      <protection locked="0"/>
    </xf>
    <xf numFmtId="42" fontId="32" fillId="18" borderId="15" xfId="0" applyNumberFormat="1" applyFont="1" applyFill="1" applyBorder="1" applyAlignment="1" applyProtection="1">
      <alignment horizontal="right"/>
      <protection locked="0"/>
    </xf>
    <xf numFmtId="37" fontId="24" fillId="17" borderId="77" xfId="0" applyFont="1" applyFill="1" applyBorder="1" applyAlignment="1" applyProtection="1">
      <alignment vertical="center"/>
      <protection locked="0"/>
    </xf>
    <xf numFmtId="37" fontId="24" fillId="17" borderId="78" xfId="0" applyFont="1" applyFill="1" applyBorder="1" applyAlignment="1" applyProtection="1">
      <alignment horizontal="center" vertical="center" wrapText="1"/>
      <protection locked="0"/>
    </xf>
    <xf numFmtId="37" fontId="24" fillId="17" borderId="78" xfId="0" applyFont="1" applyFill="1" applyBorder="1" applyAlignment="1" applyProtection="1">
      <alignment horizontal="center" vertical="center"/>
      <protection locked="0"/>
    </xf>
    <xf numFmtId="37" fontId="24" fillId="17" borderId="79" xfId="0" applyFont="1" applyFill="1" applyBorder="1" applyAlignment="1" applyProtection="1">
      <alignment horizontal="center" vertical="center"/>
      <protection locked="0"/>
    </xf>
    <xf numFmtId="37" fontId="24" fillId="0" borderId="20" xfId="0" applyFont="1" applyBorder="1" applyAlignment="1" applyProtection="1">
      <alignment vertical="center"/>
      <protection locked="0"/>
    </xf>
    <xf numFmtId="37" fontId="24" fillId="0" borderId="14" xfId="0" applyFont="1" applyBorder="1" applyAlignment="1" applyProtection="1">
      <alignment vertical="center"/>
      <protection locked="0"/>
    </xf>
    <xf numFmtId="37" fontId="27" fillId="0" borderId="80" xfId="0" applyFont="1" applyBorder="1" applyAlignment="1" applyProtection="1">
      <alignment vertical="center"/>
      <protection locked="0"/>
    </xf>
    <xf numFmtId="37" fontId="27" fillId="18" borderId="59" xfId="0" applyFont="1" applyFill="1" applyBorder="1" applyAlignment="1" applyProtection="1">
      <alignment horizontal="center" vertical="center"/>
      <protection locked="0"/>
    </xf>
    <xf numFmtId="37" fontId="24" fillId="0" borderId="0" xfId="0" applyFont="1" applyAlignment="1" applyProtection="1">
      <alignment vertical="center"/>
      <protection locked="0"/>
    </xf>
    <xf numFmtId="37" fontId="32" fillId="0" borderId="0" xfId="0" applyFont="1" applyAlignment="1" applyProtection="1">
      <alignment horizontal="right"/>
      <protection locked="0"/>
    </xf>
    <xf numFmtId="37" fontId="27" fillId="0" borderId="15" xfId="0" applyFont="1" applyBorder="1" applyAlignment="1" applyProtection="1">
      <alignment vertical="center"/>
      <protection locked="0"/>
    </xf>
    <xf numFmtId="37" fontId="28" fillId="0" borderId="15" xfId="0" applyFont="1" applyBorder="1" applyAlignment="1" applyProtection="1">
      <alignment vertical="center"/>
      <protection locked="0"/>
    </xf>
    <xf numFmtId="37" fontId="32" fillId="18" borderId="15" xfId="0" applyFont="1" applyFill="1" applyBorder="1" applyAlignment="1" applyProtection="1">
      <alignment horizontal="right"/>
      <protection locked="0"/>
    </xf>
    <xf numFmtId="37" fontId="27" fillId="0" borderId="20" xfId="0" applyFont="1" applyBorder="1" applyAlignment="1" applyProtection="1">
      <alignment vertical="center"/>
      <protection locked="0"/>
    </xf>
    <xf numFmtId="37" fontId="29" fillId="0" borderId="21" xfId="0" applyFont="1" applyBorder="1" applyAlignment="1" applyProtection="1">
      <alignment vertical="center"/>
      <protection locked="0"/>
    </xf>
    <xf numFmtId="37" fontId="27" fillId="0" borderId="83" xfId="0" applyFont="1" applyBorder="1" applyAlignment="1" applyProtection="1">
      <alignment vertical="center"/>
      <protection locked="0"/>
    </xf>
    <xf numFmtId="37" fontId="27" fillId="0" borderId="25" xfId="0" applyFont="1" applyBorder="1" applyAlignment="1" applyProtection="1">
      <alignment vertical="center"/>
      <protection locked="0"/>
    </xf>
    <xf numFmtId="37" fontId="27" fillId="0" borderId="0" xfId="0" applyFont="1" applyBorder="1" applyAlignment="1" applyProtection="1">
      <alignment vertical="center"/>
      <protection locked="0"/>
    </xf>
    <xf numFmtId="37" fontId="27" fillId="0" borderId="0" xfId="0" applyFont="1" applyBorder="1" applyAlignment="1" applyProtection="1">
      <alignment horizontal="center" vertical="center"/>
      <protection locked="0"/>
    </xf>
    <xf numFmtId="37" fontId="24" fillId="17" borderId="77" xfId="0" applyFont="1" applyFill="1" applyBorder="1" applyAlignment="1" applyProtection="1">
      <alignment horizontal="center" vertical="center"/>
      <protection locked="0"/>
    </xf>
    <xf numFmtId="37" fontId="24" fillId="17" borderId="79" xfId="0" applyFont="1" applyFill="1" applyBorder="1" applyAlignment="1" applyProtection="1">
      <alignment horizontal="center" vertical="center" wrapText="1"/>
      <protection locked="0"/>
    </xf>
    <xf numFmtId="37" fontId="27" fillId="0" borderId="21" xfId="0" applyFont="1" applyBorder="1" applyAlignment="1" applyProtection="1">
      <alignment vertical="center"/>
      <protection locked="0"/>
    </xf>
    <xf numFmtId="37" fontId="27" fillId="0" borderId="80" xfId="0" applyFont="1" applyBorder="1" applyAlignment="1" applyProtection="1">
      <alignment horizontal="center" vertical="center"/>
      <protection locked="0"/>
    </xf>
    <xf numFmtId="37" fontId="32" fillId="0" borderId="0" xfId="0" applyFont="1" applyBorder="1" applyAlignment="1" applyProtection="1">
      <alignment horizontal="right"/>
      <protection locked="0"/>
    </xf>
    <xf numFmtId="37" fontId="27" fillId="0" borderId="83" xfId="0" applyFont="1" applyBorder="1" applyAlignment="1" applyProtection="1">
      <alignment horizontal="center" vertical="center"/>
      <protection locked="0"/>
    </xf>
    <xf numFmtId="37" fontId="24" fillId="0" borderId="15" xfId="0" applyFont="1" applyBorder="1" applyAlignment="1" applyProtection="1">
      <alignment horizontal="center" vertical="center" wrapText="1"/>
      <protection locked="0"/>
    </xf>
    <xf numFmtId="37" fontId="27" fillId="0" borderId="15" xfId="0" applyFont="1" applyBorder="1" applyAlignment="1" applyProtection="1">
      <alignment horizontal="center" vertical="center" wrapText="1"/>
      <protection locked="0"/>
    </xf>
    <xf numFmtId="37" fontId="32" fillId="0" borderId="0" xfId="0" applyFont="1" applyFill="1" applyBorder="1" applyAlignment="1" applyProtection="1">
      <alignment horizontal="right"/>
      <protection locked="0"/>
    </xf>
    <xf numFmtId="42" fontId="32" fillId="0" borderId="0" xfId="0" applyNumberFormat="1" applyFont="1" applyFill="1" applyBorder="1" applyAlignment="1" applyProtection="1">
      <alignment horizontal="right"/>
      <protection locked="0"/>
    </xf>
    <xf numFmtId="37" fontId="32" fillId="0" borderId="0" xfId="0" applyFont="1" applyFill="1" applyAlignment="1" applyProtection="1">
      <alignment horizontal="right"/>
      <protection locked="0"/>
    </xf>
    <xf numFmtId="9" fontId="32" fillId="0" borderId="0" xfId="0" applyNumberFormat="1" applyFont="1" applyFill="1" applyBorder="1" applyAlignment="1" applyProtection="1">
      <alignment horizontal="right"/>
      <protection locked="0"/>
    </xf>
    <xf numFmtId="10" fontId="32" fillId="0" borderId="0" xfId="0" applyNumberFormat="1" applyFont="1" applyFill="1" applyBorder="1" applyAlignment="1" applyProtection="1">
      <alignment horizontal="right"/>
      <protection locked="0"/>
    </xf>
    <xf numFmtId="37" fontId="32" fillId="0" borderId="30" xfId="0" applyFont="1" applyBorder="1" applyAlignment="1" applyProtection="1">
      <alignment horizontal="right"/>
      <protection locked="0"/>
    </xf>
    <xf numFmtId="37" fontId="30" fillId="0" borderId="6" xfId="0" applyFont="1" applyFill="1" applyBorder="1" applyAlignment="1" applyProtection="1">
      <alignment vertical="center"/>
      <protection locked="0"/>
    </xf>
    <xf numFmtId="37" fontId="33" fillId="0" borderId="6" xfId="0" applyFont="1" applyFill="1" applyBorder="1" applyAlignment="1" applyProtection="1">
      <alignment horizontal="right" vertical="center" wrapText="1"/>
      <protection locked="0"/>
    </xf>
    <xf numFmtId="37" fontId="33" fillId="0" borderId="0" xfId="0" applyFont="1" applyFill="1" applyBorder="1" applyAlignment="1" applyProtection="1">
      <alignment horizontal="center" vertical="center" wrapText="1"/>
      <protection locked="0"/>
    </xf>
    <xf numFmtId="37" fontId="25" fillId="21" borderId="15" xfId="0" applyFont="1" applyFill="1" applyBorder="1" applyAlignment="1" applyProtection="1">
      <alignment horizontal="center" vertical="center"/>
      <protection locked="0"/>
    </xf>
    <xf numFmtId="37" fontId="32" fillId="0" borderId="21" xfId="0" applyFont="1" applyFill="1" applyBorder="1" applyAlignment="1" applyProtection="1">
      <alignment horizontal="right"/>
      <protection locked="0"/>
    </xf>
    <xf numFmtId="37" fontId="24" fillId="0" borderId="25" xfId="0" applyFont="1" applyBorder="1" applyAlignment="1" applyProtection="1">
      <alignment vertical="center" wrapText="1"/>
      <protection locked="0"/>
    </xf>
    <xf numFmtId="37" fontId="27" fillId="0" borderId="25" xfId="0" applyFont="1" applyBorder="1" applyAlignment="1" applyProtection="1">
      <alignment vertical="center" wrapText="1"/>
      <protection locked="0"/>
    </xf>
    <xf numFmtId="42" fontId="32" fillId="19" borderId="15" xfId="0" applyNumberFormat="1" applyFont="1" applyFill="1" applyBorder="1" applyAlignment="1" applyProtection="1">
      <alignment horizontal="right"/>
      <protection hidden="1"/>
    </xf>
    <xf numFmtId="37" fontId="32" fillId="19" borderId="15" xfId="0" applyFont="1" applyFill="1" applyBorder="1" applyAlignment="1" applyProtection="1">
      <alignment horizontal="right"/>
      <protection hidden="1"/>
    </xf>
    <xf numFmtId="37" fontId="27" fillId="19" borderId="81" xfId="0" applyFont="1" applyFill="1" applyBorder="1" applyAlignment="1" applyProtection="1">
      <alignment vertical="center"/>
      <protection hidden="1"/>
    </xf>
    <xf numFmtId="9" fontId="32" fillId="19" borderId="15" xfId="0" applyNumberFormat="1" applyFont="1" applyFill="1" applyBorder="1" applyAlignment="1" applyProtection="1">
      <alignment horizontal="right"/>
      <protection hidden="1"/>
    </xf>
    <xf numFmtId="10" fontId="32" fillId="19" borderId="15" xfId="0" applyNumberFormat="1" applyFont="1" applyFill="1" applyBorder="1" applyAlignment="1" applyProtection="1">
      <alignment horizontal="right"/>
      <protection hidden="1"/>
    </xf>
    <xf numFmtId="37" fontId="32" fillId="21" borderId="15" xfId="4" applyFont="1" applyFill="1" applyBorder="1" applyAlignment="1" applyProtection="1">
      <alignment horizontal="center"/>
      <protection locked="0"/>
    </xf>
    <xf numFmtId="37" fontId="32" fillId="21" borderId="21" xfId="4" applyFont="1" applyFill="1" applyBorder="1" applyAlignment="1" applyProtection="1">
      <alignment horizontal="center"/>
      <protection locked="0"/>
    </xf>
    <xf numFmtId="37" fontId="32" fillId="21" borderId="15" xfId="0" applyFont="1" applyFill="1" applyBorder="1" applyAlignment="1" applyProtection="1">
      <alignment horizontal="center"/>
      <protection locked="0"/>
    </xf>
    <xf numFmtId="5" fontId="27" fillId="19" borderId="59" xfId="0" applyNumberFormat="1" applyFont="1" applyFill="1" applyBorder="1" applyAlignment="1" applyProtection="1">
      <alignment horizontal="center" vertical="center"/>
      <protection hidden="1"/>
    </xf>
    <xf numFmtId="5" fontId="27" fillId="19" borderId="81" xfId="0" applyNumberFormat="1" applyFont="1" applyFill="1" applyBorder="1" applyAlignment="1" applyProtection="1">
      <alignment vertical="center"/>
      <protection hidden="1"/>
    </xf>
    <xf numFmtId="5" fontId="27" fillId="19" borderId="84" xfId="0" applyNumberFormat="1" applyFont="1" applyFill="1" applyBorder="1" applyAlignment="1" applyProtection="1">
      <alignment horizontal="center" vertical="center"/>
      <protection hidden="1"/>
    </xf>
    <xf numFmtId="5" fontId="27" fillId="19" borderId="30" xfId="0" applyNumberFormat="1" applyFont="1" applyFill="1" applyBorder="1" applyAlignment="1" applyProtection="1">
      <alignment vertical="center"/>
      <protection hidden="1"/>
    </xf>
    <xf numFmtId="5" fontId="27" fillId="18" borderId="59" xfId="0" applyNumberFormat="1" applyFont="1" applyFill="1" applyBorder="1" applyAlignment="1" applyProtection="1">
      <alignment horizontal="center" vertical="center"/>
      <protection locked="0"/>
    </xf>
    <xf numFmtId="37" fontId="27" fillId="0" borderId="15" xfId="0" applyFont="1" applyBorder="1" applyAlignment="1" applyProtection="1">
      <alignment horizontal="center" vertical="center" wrapText="1"/>
      <protection hidden="1"/>
    </xf>
    <xf numFmtId="37" fontId="27" fillId="0" borderId="59" xfId="0" applyFont="1" applyBorder="1" applyAlignment="1" applyProtection="1">
      <alignment horizontal="center" vertical="center"/>
      <protection hidden="1"/>
    </xf>
    <xf numFmtId="37" fontId="27" fillId="0" borderId="81" xfId="0" applyFont="1" applyBorder="1" applyAlignment="1" applyProtection="1">
      <alignment horizontal="center" vertical="center"/>
      <protection hidden="1"/>
    </xf>
    <xf numFmtId="37" fontId="27" fillId="0" borderId="30" xfId="0" applyFont="1" applyBorder="1" applyAlignment="1" applyProtection="1">
      <alignment horizontal="center" vertical="center"/>
      <protection hidden="1"/>
    </xf>
    <xf numFmtId="37" fontId="27" fillId="0" borderId="84" xfId="0" applyFont="1" applyBorder="1" applyAlignment="1" applyProtection="1">
      <alignment horizontal="center" vertical="center"/>
      <protection hidden="1"/>
    </xf>
    <xf numFmtId="37" fontId="27" fillId="19" borderId="82" xfId="0" applyFont="1" applyFill="1" applyBorder="1" applyAlignment="1" applyProtection="1">
      <alignment vertical="center"/>
      <protection hidden="1"/>
    </xf>
    <xf numFmtId="44" fontId="32" fillId="19" borderId="15" xfId="0" applyNumberFormat="1" applyFont="1" applyFill="1" applyBorder="1" applyAlignment="1" applyProtection="1">
      <alignment horizontal="right"/>
      <protection hidden="1"/>
    </xf>
    <xf numFmtId="37" fontId="32" fillId="18" borderId="15" xfId="0" applyNumberFormat="1" applyFont="1" applyFill="1" applyBorder="1" applyAlignment="1" applyProtection="1">
      <alignment horizontal="right"/>
      <protection locked="0"/>
    </xf>
    <xf numFmtId="37" fontId="5" fillId="0" borderId="0" xfId="0" applyFont="1" applyBorder="1" applyAlignment="1" applyProtection="1">
      <alignment horizontal="right"/>
      <protection locked="0"/>
    </xf>
    <xf numFmtId="37" fontId="32" fillId="0" borderId="15" xfId="0" applyFont="1" applyBorder="1" applyAlignment="1" applyProtection="1">
      <alignment horizontal="center"/>
      <protection locked="0"/>
    </xf>
    <xf numFmtId="37" fontId="28" fillId="0" borderId="15" xfId="0" applyFont="1" applyBorder="1" applyAlignment="1" applyProtection="1">
      <alignment horizontal="right" vertical="center"/>
      <protection locked="0"/>
    </xf>
    <xf numFmtId="37" fontId="3" fillId="0" borderId="24" xfId="0" applyFont="1" applyBorder="1" applyAlignment="1" applyProtection="1">
      <alignment horizontal="center" wrapText="1"/>
    </xf>
    <xf numFmtId="37" fontId="3" fillId="0" borderId="7" xfId="0" applyFont="1" applyBorder="1" applyAlignment="1">
      <alignment horizontal="center" wrapText="1"/>
    </xf>
    <xf numFmtId="37" fontId="3" fillId="0" borderId="45" xfId="0" applyFont="1" applyBorder="1" applyAlignment="1">
      <alignment horizontal="center" wrapText="1"/>
    </xf>
    <xf numFmtId="37" fontId="12" fillId="0" borderId="13" xfId="0" applyFont="1" applyBorder="1" applyAlignment="1">
      <alignment horizontal="center" vertical="center" wrapText="1"/>
    </xf>
    <xf numFmtId="37" fontId="12" fillId="0" borderId="6" xfId="0" applyFont="1" applyBorder="1" applyAlignment="1">
      <alignment horizontal="center" vertical="center" wrapText="1"/>
    </xf>
    <xf numFmtId="37" fontId="0" fillId="13" borderId="46" xfId="0" applyFont="1" applyFill="1" applyBorder="1" applyAlignment="1">
      <alignment horizontal="center"/>
    </xf>
    <xf numFmtId="37" fontId="0" fillId="13" borderId="47" xfId="0" applyFont="1" applyFill="1" applyBorder="1" applyAlignment="1">
      <alignment horizontal="center"/>
    </xf>
    <xf numFmtId="37" fontId="0" fillId="13" borderId="48" xfId="0" applyFont="1" applyFill="1" applyBorder="1" applyAlignment="1">
      <alignment horizontal="center"/>
    </xf>
    <xf numFmtId="37" fontId="0" fillId="0" borderId="0" xfId="0" applyFill="1" applyAlignment="1" applyProtection="1">
      <alignment wrapText="1"/>
      <protection locked="0"/>
    </xf>
    <xf numFmtId="37" fontId="0" fillId="0" borderId="0" xfId="0" applyFont="1" applyFill="1" applyAlignment="1" applyProtection="1">
      <alignment wrapText="1"/>
      <protection locked="0"/>
    </xf>
    <xf numFmtId="37" fontId="8" fillId="0" borderId="0" xfId="0" applyFont="1" applyAlignment="1" applyProtection="1">
      <alignment wrapText="1"/>
    </xf>
    <xf numFmtId="37" fontId="0" fillId="0" borderId="0" xfId="0" applyFont="1" applyAlignment="1">
      <alignment wrapText="1"/>
    </xf>
    <xf numFmtId="37" fontId="0" fillId="0" borderId="0" xfId="0" applyAlignment="1">
      <alignment wrapText="1"/>
    </xf>
    <xf numFmtId="37" fontId="0" fillId="0" borderId="0" xfId="0" applyFill="1" applyAlignment="1">
      <alignment wrapText="1"/>
    </xf>
    <xf numFmtId="37" fontId="0" fillId="0" borderId="0" xfId="0" applyFont="1" applyFill="1" applyAlignment="1">
      <alignment wrapText="1"/>
    </xf>
    <xf numFmtId="37" fontId="3" fillId="0" borderId="3" xfId="0" applyFont="1" applyBorder="1" applyAlignment="1" applyProtection="1">
      <alignment horizontal="center" wrapText="1"/>
    </xf>
    <xf numFmtId="37" fontId="3" fillId="0" borderId="4" xfId="0" applyFont="1" applyBorder="1" applyAlignment="1" applyProtection="1">
      <alignment horizontal="center" wrapText="1"/>
    </xf>
    <xf numFmtId="37" fontId="0" fillId="0" borderId="3" xfId="0" applyFont="1" applyBorder="1" applyAlignment="1" applyProtection="1"/>
    <xf numFmtId="37" fontId="0" fillId="0" borderId="4" xfId="0" applyFont="1" applyBorder="1" applyAlignment="1" applyProtection="1"/>
    <xf numFmtId="37" fontId="0" fillId="0" borderId="3" xfId="0" applyBorder="1" applyAlignment="1" applyProtection="1"/>
    <xf numFmtId="165" fontId="0" fillId="2" borderId="11" xfId="0" applyNumberFormat="1" applyFont="1" applyFill="1" applyBorder="1" applyAlignment="1" applyProtection="1"/>
    <xf numFmtId="165" fontId="0" fillId="2" borderId="2" xfId="0" applyNumberFormat="1" applyFont="1" applyFill="1" applyBorder="1" applyAlignment="1" applyProtection="1"/>
    <xf numFmtId="165" fontId="0" fillId="2" borderId="12" xfId="0" applyNumberFormat="1" applyFont="1" applyFill="1" applyBorder="1" applyAlignment="1" applyProtection="1"/>
    <xf numFmtId="165" fontId="0" fillId="2" borderId="3" xfId="0" applyNumberFormat="1" applyFont="1" applyFill="1" applyBorder="1" applyAlignment="1" applyProtection="1"/>
    <xf numFmtId="165" fontId="0" fillId="2" borderId="4" xfId="0" applyNumberFormat="1" applyFont="1" applyFill="1" applyBorder="1" applyAlignment="1" applyProtection="1"/>
    <xf numFmtId="165" fontId="0" fillId="2" borderId="5" xfId="0" applyNumberFormat="1" applyFont="1" applyFill="1" applyBorder="1" applyAlignment="1" applyProtection="1"/>
    <xf numFmtId="165" fontId="0" fillId="2" borderId="10" xfId="0" applyNumberFormat="1" applyFont="1" applyFill="1" applyBorder="1" applyAlignment="1" applyProtection="1"/>
    <xf numFmtId="37" fontId="0" fillId="0" borderId="4" xfId="0" applyFont="1" applyBorder="1" applyAlignment="1" applyProtection="1">
      <alignment horizontal="left"/>
    </xf>
    <xf numFmtId="37" fontId="0" fillId="0" borderId="5" xfId="0" applyFont="1" applyBorder="1" applyAlignment="1" applyProtection="1">
      <alignment horizontal="left"/>
    </xf>
    <xf numFmtId="37" fontId="8" fillId="0" borderId="0" xfId="0" applyFont="1" applyAlignment="1">
      <alignment horizontal="left"/>
    </xf>
    <xf numFmtId="37" fontId="24" fillId="17" borderId="61" xfId="0" applyFont="1" applyFill="1" applyBorder="1" applyAlignment="1" applyProtection="1">
      <alignment vertical="center"/>
      <protection locked="0"/>
    </xf>
    <xf numFmtId="37" fontId="24" fillId="17" borderId="62" xfId="0" applyFont="1" applyFill="1" applyBorder="1" applyAlignment="1" applyProtection="1">
      <alignment vertical="center"/>
      <protection locked="0"/>
    </xf>
    <xf numFmtId="37" fontId="24" fillId="17" borderId="63" xfId="0" applyFont="1" applyFill="1" applyBorder="1" applyAlignment="1" applyProtection="1">
      <alignment vertical="center"/>
      <protection locked="0"/>
    </xf>
    <xf numFmtId="37" fontId="24" fillId="0" borderId="64" xfId="0" applyFont="1" applyBorder="1" applyAlignment="1" applyProtection="1">
      <alignment vertical="center"/>
      <protection locked="0"/>
    </xf>
    <xf numFmtId="37" fontId="24" fillId="0" borderId="65" xfId="0" applyFont="1" applyBorder="1" applyAlignment="1" applyProtection="1">
      <alignment vertical="center"/>
      <protection locked="0"/>
    </xf>
    <xf numFmtId="37" fontId="26" fillId="0" borderId="66" xfId="0" applyFont="1" applyBorder="1" applyAlignment="1" applyProtection="1">
      <alignment horizontal="center" vertical="center"/>
      <protection locked="0"/>
    </xf>
    <xf numFmtId="37" fontId="26" fillId="0" borderId="65" xfId="0" applyFont="1" applyBorder="1" applyAlignment="1" applyProtection="1">
      <alignment horizontal="center" vertical="center"/>
      <protection locked="0"/>
    </xf>
    <xf numFmtId="37" fontId="26" fillId="0" borderId="70" xfId="0" applyFont="1" applyBorder="1" applyAlignment="1" applyProtection="1">
      <alignment horizontal="center" vertical="center"/>
      <protection locked="0"/>
    </xf>
    <xf numFmtId="37" fontId="22" fillId="0" borderId="0" xfId="0" applyFont="1" applyBorder="1" applyAlignment="1" applyProtection="1">
      <alignment vertical="center"/>
      <protection locked="0"/>
    </xf>
    <xf numFmtId="37" fontId="0" fillId="0" borderId="0" xfId="0" applyBorder="1" applyProtection="1">
      <protection locked="0"/>
    </xf>
    <xf numFmtId="37" fontId="25" fillId="0" borderId="58" xfId="0" applyFont="1" applyBorder="1" applyAlignment="1" applyProtection="1">
      <alignment vertical="center" wrapText="1"/>
      <protection locked="0"/>
    </xf>
    <xf numFmtId="37" fontId="0" fillId="0" borderId="58" xfId="0" applyBorder="1" applyAlignment="1" applyProtection="1">
      <alignment wrapText="1"/>
      <protection locked="0"/>
    </xf>
    <xf numFmtId="37" fontId="32" fillId="18" borderId="66" xfId="0" applyFont="1" applyFill="1" applyBorder="1" applyProtection="1">
      <protection locked="0"/>
    </xf>
    <xf numFmtId="37" fontId="32" fillId="18" borderId="65" xfId="0" applyFont="1" applyFill="1" applyBorder="1" applyProtection="1">
      <protection locked="0"/>
    </xf>
    <xf numFmtId="37" fontId="32" fillId="18" borderId="70" xfId="0" applyFont="1" applyFill="1" applyBorder="1" applyProtection="1">
      <protection locked="0"/>
    </xf>
    <xf numFmtId="14" fontId="32" fillId="18" borderId="66" xfId="0" applyNumberFormat="1" applyFont="1" applyFill="1" applyBorder="1" applyAlignment="1" applyProtection="1">
      <alignment horizontal="center"/>
      <protection locked="0"/>
    </xf>
    <xf numFmtId="14" fontId="32" fillId="18" borderId="65" xfId="0" applyNumberFormat="1" applyFont="1" applyFill="1" applyBorder="1" applyAlignment="1" applyProtection="1">
      <alignment horizontal="center"/>
      <protection locked="0"/>
    </xf>
    <xf numFmtId="14" fontId="32" fillId="18" borderId="70" xfId="0" applyNumberFormat="1" applyFont="1" applyFill="1" applyBorder="1" applyAlignment="1" applyProtection="1">
      <alignment horizontal="center"/>
      <protection locked="0"/>
    </xf>
    <xf numFmtId="37" fontId="24" fillId="0" borderId="67" xfId="0" applyFont="1" applyBorder="1" applyAlignment="1" applyProtection="1">
      <alignment vertical="center"/>
      <protection locked="0"/>
    </xf>
    <xf numFmtId="37" fontId="24" fillId="0" borderId="68" xfId="0" applyFont="1" applyBorder="1" applyAlignment="1" applyProtection="1">
      <alignment vertical="center"/>
      <protection locked="0"/>
    </xf>
    <xf numFmtId="177" fontId="32" fillId="19" borderId="69" xfId="2" applyNumberFormat="1" applyFont="1" applyFill="1" applyBorder="1" applyProtection="1">
      <protection hidden="1"/>
    </xf>
    <xf numFmtId="177" fontId="32" fillId="19" borderId="68" xfId="2" applyNumberFormat="1" applyFont="1" applyFill="1" applyBorder="1" applyProtection="1">
      <protection hidden="1"/>
    </xf>
    <xf numFmtId="177" fontId="32" fillId="19" borderId="71" xfId="2" applyNumberFormat="1" applyFont="1" applyFill="1" applyBorder="1" applyProtection="1">
      <protection hidden="1"/>
    </xf>
    <xf numFmtId="37" fontId="32" fillId="19" borderId="66" xfId="0" applyFont="1" applyFill="1" applyBorder="1" applyProtection="1">
      <protection hidden="1"/>
    </xf>
    <xf numFmtId="37" fontId="32" fillId="19" borderId="65" xfId="0" applyFont="1" applyFill="1" applyBorder="1" applyProtection="1">
      <protection hidden="1"/>
    </xf>
    <xf numFmtId="37" fontId="32" fillId="19" borderId="70" xfId="0" applyFont="1" applyFill="1" applyBorder="1" applyProtection="1">
      <protection hidden="1"/>
    </xf>
    <xf numFmtId="14" fontId="32" fillId="18" borderId="66" xfId="0" applyNumberFormat="1" applyFont="1" applyFill="1" applyBorder="1" applyProtection="1">
      <protection locked="0"/>
    </xf>
    <xf numFmtId="14" fontId="32" fillId="18" borderId="65" xfId="0" applyNumberFormat="1" applyFont="1" applyFill="1" applyBorder="1" applyProtection="1">
      <protection locked="0"/>
    </xf>
    <xf numFmtId="37" fontId="32" fillId="20" borderId="66" xfId="0" applyFont="1" applyFill="1" applyBorder="1" applyProtection="1">
      <protection locked="0"/>
    </xf>
    <xf numFmtId="37" fontId="32" fillId="20" borderId="70" xfId="0" applyFont="1" applyFill="1" applyBorder="1" applyProtection="1">
      <protection locked="0"/>
    </xf>
    <xf numFmtId="37" fontId="24" fillId="0" borderId="66" xfId="0" applyFont="1" applyBorder="1" applyAlignment="1" applyProtection="1">
      <alignment horizontal="center" vertical="center"/>
      <protection locked="0"/>
    </xf>
    <xf numFmtId="37" fontId="24" fillId="0" borderId="70" xfId="0" applyFont="1" applyBorder="1" applyAlignment="1" applyProtection="1">
      <alignment horizontal="center" vertical="center"/>
      <protection locked="0"/>
    </xf>
    <xf numFmtId="37" fontId="27" fillId="0" borderId="72" xfId="4" applyFont="1" applyBorder="1" applyAlignment="1" applyProtection="1">
      <alignment vertical="center"/>
      <protection locked="0"/>
    </xf>
    <xf numFmtId="37" fontId="4" fillId="0" borderId="72" xfId="4" applyBorder="1" applyAlignment="1" applyProtection="1">
      <alignment wrapText="1"/>
      <protection locked="0"/>
    </xf>
    <xf numFmtId="37" fontId="4" fillId="0" borderId="74" xfId="4" applyBorder="1" applyAlignment="1" applyProtection="1">
      <alignment wrapText="1"/>
      <protection locked="0"/>
    </xf>
    <xf numFmtId="177" fontId="32" fillId="19" borderId="69" xfId="0" applyNumberFormat="1" applyFont="1" applyFill="1" applyBorder="1" applyProtection="1">
      <protection hidden="1"/>
    </xf>
    <xf numFmtId="177" fontId="32" fillId="19" borderId="68" xfId="0" applyNumberFormat="1" applyFont="1" applyFill="1" applyBorder="1" applyProtection="1">
      <protection hidden="1"/>
    </xf>
    <xf numFmtId="177" fontId="32" fillId="19" borderId="71" xfId="0" applyNumberFormat="1" applyFont="1" applyFill="1" applyBorder="1" applyProtection="1">
      <protection hidden="1"/>
    </xf>
    <xf numFmtId="37" fontId="27" fillId="0" borderId="73" xfId="4" applyFont="1" applyBorder="1" applyAlignment="1" applyProtection="1">
      <alignment vertical="center"/>
      <protection locked="0"/>
    </xf>
    <xf numFmtId="37" fontId="27" fillId="0" borderId="75" xfId="4" applyFont="1" applyBorder="1" applyAlignment="1" applyProtection="1">
      <alignment vertical="center"/>
      <protection locked="0"/>
    </xf>
    <xf numFmtId="37" fontId="24" fillId="0" borderId="64" xfId="4" applyFont="1" applyBorder="1" applyAlignment="1" applyProtection="1">
      <alignment vertical="center"/>
      <protection locked="0"/>
    </xf>
    <xf numFmtId="37" fontId="24" fillId="0" borderId="65" xfId="4" applyFont="1" applyBorder="1" applyAlignment="1" applyProtection="1">
      <alignment vertical="center"/>
      <protection locked="0"/>
    </xf>
    <xf numFmtId="37" fontId="32" fillId="18" borderId="66" xfId="4" applyFont="1" applyFill="1" applyBorder="1" applyProtection="1">
      <protection locked="0"/>
    </xf>
    <xf numFmtId="37" fontId="32" fillId="18" borderId="65" xfId="4" applyFont="1" applyFill="1" applyBorder="1" applyProtection="1">
      <protection locked="0"/>
    </xf>
    <xf numFmtId="37" fontId="32" fillId="18" borderId="70" xfId="4" applyFont="1" applyFill="1" applyBorder="1" applyProtection="1">
      <protection locked="0"/>
    </xf>
    <xf numFmtId="37" fontId="27" fillId="0" borderId="14" xfId="4" applyFont="1" applyBorder="1" applyAlignment="1" applyProtection="1">
      <alignment vertical="center"/>
      <protection locked="0"/>
    </xf>
    <xf numFmtId="37" fontId="27" fillId="0" borderId="21" xfId="4" applyFont="1" applyBorder="1" applyAlignment="1" applyProtection="1">
      <alignment vertical="center"/>
      <protection locked="0"/>
    </xf>
    <xf numFmtId="37" fontId="24" fillId="17" borderId="61" xfId="4" applyFont="1" applyFill="1" applyBorder="1" applyAlignment="1" applyProtection="1">
      <alignment vertical="center"/>
      <protection locked="0"/>
    </xf>
    <xf numFmtId="37" fontId="24" fillId="17" borderId="62" xfId="4" applyFont="1" applyFill="1" applyBorder="1" applyAlignment="1" applyProtection="1">
      <alignment vertical="center"/>
      <protection locked="0"/>
    </xf>
    <xf numFmtId="37" fontId="24" fillId="17" borderId="63" xfId="4" applyFont="1" applyFill="1" applyBorder="1" applyAlignment="1" applyProtection="1">
      <alignment vertical="center"/>
      <protection locked="0"/>
    </xf>
    <xf numFmtId="37" fontId="26" fillId="0" borderId="66" xfId="4" applyFont="1" applyBorder="1" applyAlignment="1" applyProtection="1">
      <alignment horizontal="center" vertical="center"/>
      <protection locked="0"/>
    </xf>
    <xf numFmtId="37" fontId="26" fillId="0" borderId="65" xfId="4" applyFont="1" applyBorder="1" applyAlignment="1" applyProtection="1">
      <alignment horizontal="center" vertical="center"/>
      <protection locked="0"/>
    </xf>
    <xf numFmtId="37" fontId="26" fillId="0" borderId="70" xfId="4" applyFont="1" applyBorder="1" applyAlignment="1" applyProtection="1">
      <alignment horizontal="center" vertical="center"/>
      <protection locked="0"/>
    </xf>
    <xf numFmtId="37" fontId="24" fillId="0" borderId="66" xfId="4" applyFont="1" applyBorder="1" applyAlignment="1" applyProtection="1">
      <alignment horizontal="center" vertical="center"/>
      <protection locked="0"/>
    </xf>
    <xf numFmtId="37" fontId="24" fillId="0" borderId="70" xfId="4" applyFont="1" applyBorder="1" applyAlignment="1" applyProtection="1">
      <alignment horizontal="center" vertical="center"/>
      <protection locked="0"/>
    </xf>
    <xf numFmtId="37" fontId="27" fillId="0" borderId="20" xfId="4" applyFont="1" applyBorder="1" applyAlignment="1" applyProtection="1">
      <alignment vertical="center"/>
      <protection locked="0"/>
    </xf>
    <xf numFmtId="37" fontId="27" fillId="0" borderId="76" xfId="4" applyFont="1" applyBorder="1" applyAlignment="1" applyProtection="1">
      <alignment vertical="center"/>
      <protection locked="0"/>
    </xf>
    <xf numFmtId="37" fontId="32" fillId="19" borderId="66" xfId="4" applyFont="1" applyFill="1" applyBorder="1" applyProtection="1">
      <protection hidden="1"/>
    </xf>
    <xf numFmtId="37" fontId="32" fillId="19" borderId="65" xfId="4" applyFont="1" applyFill="1" applyBorder="1" applyProtection="1">
      <protection hidden="1"/>
    </xf>
    <xf numFmtId="37" fontId="32" fillId="19" borderId="70" xfId="4" applyFont="1" applyFill="1" applyBorder="1" applyProtection="1">
      <protection hidden="1"/>
    </xf>
    <xf numFmtId="37" fontId="24" fillId="0" borderId="67" xfId="4" applyFont="1" applyBorder="1" applyAlignment="1" applyProtection="1">
      <alignment vertical="center"/>
      <protection locked="0"/>
    </xf>
    <xf numFmtId="37" fontId="24" fillId="0" borderId="68" xfId="4" applyFont="1" applyBorder="1" applyAlignment="1" applyProtection="1">
      <alignment vertical="center"/>
      <protection locked="0"/>
    </xf>
    <xf numFmtId="177" fontId="32" fillId="19" borderId="69" xfId="4" applyNumberFormat="1" applyFont="1" applyFill="1" applyBorder="1" applyProtection="1">
      <protection hidden="1"/>
    </xf>
    <xf numFmtId="177" fontId="32" fillId="19" borderId="68" xfId="4" applyNumberFormat="1" applyFont="1" applyFill="1" applyBorder="1" applyProtection="1">
      <protection hidden="1"/>
    </xf>
    <xf numFmtId="177" fontId="32" fillId="19" borderId="71" xfId="4" applyNumberFormat="1" applyFont="1" applyFill="1" applyBorder="1" applyProtection="1">
      <protection hidden="1"/>
    </xf>
    <xf numFmtId="37" fontId="27" fillId="0" borderId="20" xfId="0" applyFont="1" applyBorder="1" applyAlignment="1" applyProtection="1">
      <alignment horizontal="center" vertical="center" wrapText="1"/>
      <protection hidden="1"/>
    </xf>
    <xf numFmtId="37" fontId="27" fillId="0" borderId="21" xfId="0" applyFont="1" applyBorder="1" applyAlignment="1" applyProtection="1">
      <alignment horizontal="center" vertical="center" wrapText="1"/>
      <protection hidden="1"/>
    </xf>
    <xf numFmtId="37" fontId="27" fillId="0" borderId="15" xfId="0" applyFont="1" applyBorder="1" applyAlignment="1" applyProtection="1">
      <alignment vertical="center"/>
      <protection locked="0"/>
    </xf>
    <xf numFmtId="37" fontId="24" fillId="0" borderId="20" xfId="0" applyFont="1" applyBorder="1" applyAlignment="1" applyProtection="1">
      <alignment horizontal="center" vertical="center" wrapText="1"/>
      <protection locked="0"/>
    </xf>
    <xf numFmtId="37" fontId="24" fillId="0" borderId="21" xfId="0" applyFont="1" applyBorder="1" applyAlignment="1" applyProtection="1">
      <alignment horizontal="center" vertical="center" wrapText="1"/>
      <protection locked="0"/>
    </xf>
    <xf numFmtId="37" fontId="24" fillId="0" borderId="15" xfId="0" applyFont="1" applyBorder="1" applyAlignment="1" applyProtection="1">
      <alignment vertical="center"/>
      <protection locked="0"/>
    </xf>
    <xf numFmtId="37" fontId="24" fillId="0" borderId="0" xfId="0" applyFont="1" applyBorder="1" applyAlignment="1" applyProtection="1">
      <alignment vertical="center"/>
      <protection locked="0"/>
    </xf>
    <xf numFmtId="37" fontId="23" fillId="0" borderId="6" xfId="0" applyFont="1" applyFill="1" applyBorder="1" applyAlignment="1" applyProtection="1">
      <alignment vertical="center"/>
      <protection locked="0"/>
    </xf>
    <xf numFmtId="37" fontId="27" fillId="0" borderId="25" xfId="0" applyFont="1" applyBorder="1" applyAlignment="1" applyProtection="1">
      <alignment vertical="center"/>
      <protection locked="0"/>
    </xf>
    <xf numFmtId="37" fontId="27" fillId="0" borderId="0" xfId="0" applyFont="1" applyBorder="1" applyAlignment="1" applyProtection="1">
      <alignment vertical="center"/>
      <protection locked="0"/>
    </xf>
    <xf numFmtId="37" fontId="27" fillId="0" borderId="0" xfId="0" applyFont="1" applyBorder="1" applyAlignment="1" applyProtection="1">
      <alignment horizontal="center" vertical="center"/>
      <protection locked="0"/>
    </xf>
    <xf numFmtId="37" fontId="27" fillId="0" borderId="25" xfId="0" applyFont="1" applyBorder="1" applyAlignment="1" applyProtection="1">
      <alignment horizontal="center" vertical="center"/>
      <protection locked="0"/>
    </xf>
    <xf numFmtId="37" fontId="32" fillId="0" borderId="25" xfId="0" applyFont="1" applyBorder="1" applyAlignment="1" applyProtection="1">
      <alignment horizontal="left"/>
      <protection locked="0"/>
    </xf>
    <xf numFmtId="37" fontId="32" fillId="0" borderId="0" xfId="0" applyFont="1" applyBorder="1" applyAlignment="1" applyProtection="1">
      <alignment horizontal="left"/>
      <protection locked="0"/>
    </xf>
    <xf numFmtId="37" fontId="32" fillId="0" borderId="26" xfId="0" applyFont="1" applyBorder="1" applyAlignment="1" applyProtection="1">
      <alignment horizontal="left"/>
      <protection locked="0"/>
    </xf>
    <xf numFmtId="37" fontId="32" fillId="0" borderId="18" xfId="0" applyFont="1" applyBorder="1" applyAlignment="1" applyProtection="1">
      <alignment horizontal="left"/>
      <protection locked="0"/>
    </xf>
    <xf numFmtId="37" fontId="32" fillId="0" borderId="6" xfId="0" applyFont="1" applyBorder="1" applyAlignment="1" applyProtection="1">
      <alignment horizontal="left"/>
      <protection locked="0"/>
    </xf>
    <xf numFmtId="37" fontId="32" fillId="0" borderId="30" xfId="0" applyFont="1" applyBorder="1" applyAlignment="1" applyProtection="1">
      <alignment horizontal="left"/>
      <protection locked="0"/>
    </xf>
    <xf numFmtId="37" fontId="32" fillId="0" borderId="25" xfId="0" applyFont="1" applyBorder="1" applyAlignment="1" applyProtection="1">
      <alignment horizontal="left" vertical="center" wrapText="1"/>
      <protection locked="0"/>
    </xf>
    <xf numFmtId="37" fontId="32" fillId="0" borderId="0" xfId="0" applyFont="1" applyBorder="1" applyAlignment="1" applyProtection="1">
      <alignment horizontal="left" vertical="center" wrapText="1"/>
      <protection locked="0"/>
    </xf>
    <xf numFmtId="37" fontId="32" fillId="0" borderId="26" xfId="0" applyFont="1" applyBorder="1" applyAlignment="1" applyProtection="1">
      <alignment horizontal="left" vertical="center" wrapText="1"/>
      <protection locked="0"/>
    </xf>
  </cellXfs>
  <cellStyles count="7">
    <cellStyle name="Currency" xfId="1" builtinId="4"/>
    <cellStyle name="Currency 2" xfId="5"/>
    <cellStyle name="Normal" xfId="0" builtinId="0"/>
    <cellStyle name="Normal 2" xfId="4"/>
    <cellStyle name="Normal 3" xfId="3"/>
    <cellStyle name="Percent" xfId="2" builtinId="5"/>
    <cellStyle name="Percent 2" xfId="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EECE1"/>
      <color rgb="FFB7DEE8"/>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542925</xdr:colOff>
      <xdr:row>1</xdr:row>
      <xdr:rowOff>215095</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542925" cy="4151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drawing" Target="../drawings/drawing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34.bin"/><Relationship Id="rId3" Type="http://schemas.openxmlformats.org/officeDocument/2006/relationships/printerSettings" Target="../printerSettings/printerSettings129.bin"/><Relationship Id="rId7" Type="http://schemas.openxmlformats.org/officeDocument/2006/relationships/printerSettings" Target="../printerSettings/printerSettings133.bin"/><Relationship Id="rId2" Type="http://schemas.openxmlformats.org/officeDocument/2006/relationships/printerSettings" Target="../printerSettings/printerSettings128.bin"/><Relationship Id="rId1" Type="http://schemas.openxmlformats.org/officeDocument/2006/relationships/printerSettings" Target="../printerSettings/printerSettings127.bin"/><Relationship Id="rId6" Type="http://schemas.openxmlformats.org/officeDocument/2006/relationships/printerSettings" Target="../printerSettings/printerSettings132.bin"/><Relationship Id="rId11" Type="http://schemas.openxmlformats.org/officeDocument/2006/relationships/printerSettings" Target="../printerSettings/printerSettings137.bin"/><Relationship Id="rId5" Type="http://schemas.openxmlformats.org/officeDocument/2006/relationships/printerSettings" Target="../printerSettings/printerSettings131.bin"/><Relationship Id="rId10" Type="http://schemas.openxmlformats.org/officeDocument/2006/relationships/printerSettings" Target="../printerSettings/printerSettings136.bin"/><Relationship Id="rId4" Type="http://schemas.openxmlformats.org/officeDocument/2006/relationships/printerSettings" Target="../printerSettings/printerSettings130.bin"/><Relationship Id="rId9" Type="http://schemas.openxmlformats.org/officeDocument/2006/relationships/printerSettings" Target="../printerSettings/printerSettings13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3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4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2.bin"/><Relationship Id="rId13" Type="http://schemas.openxmlformats.org/officeDocument/2006/relationships/printerSettings" Target="../printerSettings/printerSettings27.bin"/><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12" Type="http://schemas.openxmlformats.org/officeDocument/2006/relationships/printerSettings" Target="../printerSettings/printerSettings26.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11" Type="http://schemas.openxmlformats.org/officeDocument/2006/relationships/printerSettings" Target="../printerSettings/printerSettings25.bin"/><Relationship Id="rId5" Type="http://schemas.openxmlformats.org/officeDocument/2006/relationships/printerSettings" Target="../printerSettings/printerSettings19.bin"/><Relationship Id="rId10" Type="http://schemas.openxmlformats.org/officeDocument/2006/relationships/printerSettings" Target="../printerSettings/printerSettings24.bin"/><Relationship Id="rId4" Type="http://schemas.openxmlformats.org/officeDocument/2006/relationships/printerSettings" Target="../printerSettings/printerSettings18.bin"/><Relationship Id="rId9" Type="http://schemas.openxmlformats.org/officeDocument/2006/relationships/printerSettings" Target="../printerSettings/printerSettings23.bin"/><Relationship Id="rId14"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6.bin"/><Relationship Id="rId13" Type="http://schemas.openxmlformats.org/officeDocument/2006/relationships/printerSettings" Target="../printerSettings/printerSettings41.bin"/><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12" Type="http://schemas.openxmlformats.org/officeDocument/2006/relationships/printerSettings" Target="../printerSettings/printerSettings40.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11" Type="http://schemas.openxmlformats.org/officeDocument/2006/relationships/printerSettings" Target="../printerSettings/printerSettings39.bin"/><Relationship Id="rId5" Type="http://schemas.openxmlformats.org/officeDocument/2006/relationships/printerSettings" Target="../printerSettings/printerSettings33.bin"/><Relationship Id="rId10" Type="http://schemas.openxmlformats.org/officeDocument/2006/relationships/printerSettings" Target="../printerSettings/printerSettings38.bin"/><Relationship Id="rId4" Type="http://schemas.openxmlformats.org/officeDocument/2006/relationships/printerSettings" Target="../printerSettings/printerSettings32.bin"/><Relationship Id="rId9" Type="http://schemas.openxmlformats.org/officeDocument/2006/relationships/printerSettings" Target="../printerSettings/printerSettings37.bin"/><Relationship Id="rId14" Type="http://schemas.openxmlformats.org/officeDocument/2006/relationships/printerSettings" Target="../printerSettings/printerSettings4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0.bin"/><Relationship Id="rId13" Type="http://schemas.openxmlformats.org/officeDocument/2006/relationships/printerSettings" Target="../printerSettings/printerSettings55.bin"/><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12" Type="http://schemas.openxmlformats.org/officeDocument/2006/relationships/printerSettings" Target="../printerSettings/printerSettings54.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11" Type="http://schemas.openxmlformats.org/officeDocument/2006/relationships/printerSettings" Target="../printerSettings/printerSettings53.bin"/><Relationship Id="rId5" Type="http://schemas.openxmlformats.org/officeDocument/2006/relationships/printerSettings" Target="../printerSettings/printerSettings47.bin"/><Relationship Id="rId10" Type="http://schemas.openxmlformats.org/officeDocument/2006/relationships/printerSettings" Target="../printerSettings/printerSettings52.bin"/><Relationship Id="rId4" Type="http://schemas.openxmlformats.org/officeDocument/2006/relationships/printerSettings" Target="../printerSettings/printerSettings46.bin"/><Relationship Id="rId9" Type="http://schemas.openxmlformats.org/officeDocument/2006/relationships/printerSettings" Target="../printerSettings/printerSettings51.bin"/><Relationship Id="rId14" Type="http://schemas.openxmlformats.org/officeDocument/2006/relationships/printerSettings" Target="../printerSettings/printerSettings56.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64.bin"/><Relationship Id="rId13" Type="http://schemas.openxmlformats.org/officeDocument/2006/relationships/printerSettings" Target="../printerSettings/printerSettings69.bin"/><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12" Type="http://schemas.openxmlformats.org/officeDocument/2006/relationships/printerSettings" Target="../printerSettings/printerSettings68.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11" Type="http://schemas.openxmlformats.org/officeDocument/2006/relationships/printerSettings" Target="../printerSettings/printerSettings67.bin"/><Relationship Id="rId5" Type="http://schemas.openxmlformats.org/officeDocument/2006/relationships/printerSettings" Target="../printerSettings/printerSettings61.bin"/><Relationship Id="rId10" Type="http://schemas.openxmlformats.org/officeDocument/2006/relationships/printerSettings" Target="../printerSettings/printerSettings66.bin"/><Relationship Id="rId4" Type="http://schemas.openxmlformats.org/officeDocument/2006/relationships/printerSettings" Target="../printerSettings/printerSettings60.bin"/><Relationship Id="rId9" Type="http://schemas.openxmlformats.org/officeDocument/2006/relationships/printerSettings" Target="../printerSettings/printerSettings65.bin"/><Relationship Id="rId14" Type="http://schemas.openxmlformats.org/officeDocument/2006/relationships/printerSettings" Target="../printerSettings/printerSettings70.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78.bin"/><Relationship Id="rId13" Type="http://schemas.openxmlformats.org/officeDocument/2006/relationships/printerSettings" Target="../printerSettings/printerSettings83.bin"/><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12" Type="http://schemas.openxmlformats.org/officeDocument/2006/relationships/printerSettings" Target="../printerSettings/printerSettings82.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11" Type="http://schemas.openxmlformats.org/officeDocument/2006/relationships/printerSettings" Target="../printerSettings/printerSettings81.bin"/><Relationship Id="rId5" Type="http://schemas.openxmlformats.org/officeDocument/2006/relationships/printerSettings" Target="../printerSettings/printerSettings75.bin"/><Relationship Id="rId10" Type="http://schemas.openxmlformats.org/officeDocument/2006/relationships/printerSettings" Target="../printerSettings/printerSettings80.bin"/><Relationship Id="rId4" Type="http://schemas.openxmlformats.org/officeDocument/2006/relationships/printerSettings" Target="../printerSettings/printerSettings74.bin"/><Relationship Id="rId9" Type="http://schemas.openxmlformats.org/officeDocument/2006/relationships/printerSettings" Target="../printerSettings/printerSettings79.bin"/><Relationship Id="rId14" Type="http://schemas.openxmlformats.org/officeDocument/2006/relationships/printerSettings" Target="../printerSettings/printerSettings8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92.bin"/><Relationship Id="rId13" Type="http://schemas.openxmlformats.org/officeDocument/2006/relationships/printerSettings" Target="../printerSettings/printerSettings97.bin"/><Relationship Id="rId3" Type="http://schemas.openxmlformats.org/officeDocument/2006/relationships/printerSettings" Target="../printerSettings/printerSettings87.bin"/><Relationship Id="rId7" Type="http://schemas.openxmlformats.org/officeDocument/2006/relationships/printerSettings" Target="../printerSettings/printerSettings91.bin"/><Relationship Id="rId12" Type="http://schemas.openxmlformats.org/officeDocument/2006/relationships/printerSettings" Target="../printerSettings/printerSettings96.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11" Type="http://schemas.openxmlformats.org/officeDocument/2006/relationships/printerSettings" Target="../printerSettings/printerSettings95.bin"/><Relationship Id="rId5" Type="http://schemas.openxmlformats.org/officeDocument/2006/relationships/printerSettings" Target="../printerSettings/printerSettings89.bin"/><Relationship Id="rId10" Type="http://schemas.openxmlformats.org/officeDocument/2006/relationships/printerSettings" Target="../printerSettings/printerSettings94.bin"/><Relationship Id="rId4" Type="http://schemas.openxmlformats.org/officeDocument/2006/relationships/printerSettings" Target="../printerSettings/printerSettings88.bin"/><Relationship Id="rId9" Type="http://schemas.openxmlformats.org/officeDocument/2006/relationships/printerSettings" Target="../printerSettings/printerSettings93.bin"/><Relationship Id="rId14" Type="http://schemas.openxmlformats.org/officeDocument/2006/relationships/printerSettings" Target="../printerSettings/printerSettings98.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06.bin"/><Relationship Id="rId13" Type="http://schemas.openxmlformats.org/officeDocument/2006/relationships/printerSettings" Target="../printerSettings/printerSettings111.bin"/><Relationship Id="rId3" Type="http://schemas.openxmlformats.org/officeDocument/2006/relationships/printerSettings" Target="../printerSettings/printerSettings101.bin"/><Relationship Id="rId7" Type="http://schemas.openxmlformats.org/officeDocument/2006/relationships/printerSettings" Target="../printerSettings/printerSettings105.bin"/><Relationship Id="rId12" Type="http://schemas.openxmlformats.org/officeDocument/2006/relationships/printerSettings" Target="../printerSettings/printerSettings110.bin"/><Relationship Id="rId2" Type="http://schemas.openxmlformats.org/officeDocument/2006/relationships/printerSettings" Target="../printerSettings/printerSettings100.bin"/><Relationship Id="rId1" Type="http://schemas.openxmlformats.org/officeDocument/2006/relationships/printerSettings" Target="../printerSettings/printerSettings99.bin"/><Relationship Id="rId6" Type="http://schemas.openxmlformats.org/officeDocument/2006/relationships/printerSettings" Target="../printerSettings/printerSettings104.bin"/><Relationship Id="rId11" Type="http://schemas.openxmlformats.org/officeDocument/2006/relationships/printerSettings" Target="../printerSettings/printerSettings109.bin"/><Relationship Id="rId5" Type="http://schemas.openxmlformats.org/officeDocument/2006/relationships/printerSettings" Target="../printerSettings/printerSettings103.bin"/><Relationship Id="rId10" Type="http://schemas.openxmlformats.org/officeDocument/2006/relationships/printerSettings" Target="../printerSettings/printerSettings108.bin"/><Relationship Id="rId4" Type="http://schemas.openxmlformats.org/officeDocument/2006/relationships/printerSettings" Target="../printerSettings/printerSettings102.bin"/><Relationship Id="rId9" Type="http://schemas.openxmlformats.org/officeDocument/2006/relationships/printerSettings" Target="../printerSettings/printerSettings107.bin"/><Relationship Id="rId14" Type="http://schemas.openxmlformats.org/officeDocument/2006/relationships/printerSettings" Target="../printerSettings/printerSettings112.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20.bin"/><Relationship Id="rId13" Type="http://schemas.openxmlformats.org/officeDocument/2006/relationships/printerSettings" Target="../printerSettings/printerSettings125.bin"/><Relationship Id="rId3" Type="http://schemas.openxmlformats.org/officeDocument/2006/relationships/printerSettings" Target="../printerSettings/printerSettings115.bin"/><Relationship Id="rId7" Type="http://schemas.openxmlformats.org/officeDocument/2006/relationships/printerSettings" Target="../printerSettings/printerSettings119.bin"/><Relationship Id="rId12" Type="http://schemas.openxmlformats.org/officeDocument/2006/relationships/printerSettings" Target="../printerSettings/printerSettings124.bin"/><Relationship Id="rId2" Type="http://schemas.openxmlformats.org/officeDocument/2006/relationships/printerSettings" Target="../printerSettings/printerSettings114.bin"/><Relationship Id="rId1" Type="http://schemas.openxmlformats.org/officeDocument/2006/relationships/printerSettings" Target="../printerSettings/printerSettings113.bin"/><Relationship Id="rId6" Type="http://schemas.openxmlformats.org/officeDocument/2006/relationships/printerSettings" Target="../printerSettings/printerSettings118.bin"/><Relationship Id="rId11" Type="http://schemas.openxmlformats.org/officeDocument/2006/relationships/printerSettings" Target="../printerSettings/printerSettings123.bin"/><Relationship Id="rId5" Type="http://schemas.openxmlformats.org/officeDocument/2006/relationships/printerSettings" Target="../printerSettings/printerSettings117.bin"/><Relationship Id="rId10" Type="http://schemas.openxmlformats.org/officeDocument/2006/relationships/printerSettings" Target="../printerSettings/printerSettings122.bin"/><Relationship Id="rId4" Type="http://schemas.openxmlformats.org/officeDocument/2006/relationships/printerSettings" Target="../printerSettings/printerSettings116.bin"/><Relationship Id="rId9" Type="http://schemas.openxmlformats.org/officeDocument/2006/relationships/printerSettings" Target="../printerSettings/printerSettings121.bin"/><Relationship Id="rId14" Type="http://schemas.openxmlformats.org/officeDocument/2006/relationships/printerSettings" Target="../printerSettings/printerSettings1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L150"/>
  <sheetViews>
    <sheetView showZeros="0" tabSelected="1" view="pageLayout" zoomScaleNormal="100" zoomScaleSheetLayoutView="100" workbookViewId="0">
      <selection activeCell="A4" sqref="A4"/>
    </sheetView>
  </sheetViews>
  <sheetFormatPr defaultColWidth="10.83203125" defaultRowHeight="12.75" x14ac:dyDescent="0.2"/>
  <cols>
    <col min="1" max="1" width="11.83203125" style="6" customWidth="1"/>
    <col min="2" max="2" width="12.83203125" style="6" customWidth="1"/>
    <col min="3" max="3" width="25.5" style="6" customWidth="1"/>
    <col min="4" max="4" width="13.5" style="6" customWidth="1"/>
    <col min="5" max="5" width="7" style="6" customWidth="1"/>
    <col min="6" max="7" width="11.83203125" style="6" customWidth="1"/>
    <col min="8" max="8" width="12.6640625" style="6" customWidth="1"/>
    <col min="9" max="9" width="14.1640625" style="6" customWidth="1"/>
    <col min="10" max="11" width="10.83203125" style="6"/>
    <col min="12" max="12" width="0" style="6" hidden="1" customWidth="1"/>
    <col min="13" max="16384" width="10.83203125" style="6"/>
  </cols>
  <sheetData>
    <row r="1" spans="1:9" ht="15.75" x14ac:dyDescent="0.25">
      <c r="A1" s="47"/>
      <c r="B1" s="550" t="s">
        <v>283</v>
      </c>
      <c r="C1" s="550"/>
      <c r="D1" s="550"/>
      <c r="E1" s="550"/>
      <c r="F1" s="550"/>
      <c r="G1" s="550"/>
      <c r="H1" s="550"/>
      <c r="I1" s="58" t="s">
        <v>311</v>
      </c>
    </row>
    <row r="2" spans="1:9" ht="18.75" x14ac:dyDescent="0.3">
      <c r="A2" s="59"/>
      <c r="B2" s="551"/>
      <c r="C2" s="551"/>
      <c r="D2" s="551"/>
      <c r="E2" s="551"/>
      <c r="F2" s="551"/>
      <c r="G2" s="551"/>
      <c r="H2" s="551"/>
      <c r="I2" s="60">
        <v>202</v>
      </c>
    </row>
    <row r="4" spans="1:9" ht="19.5" x14ac:dyDescent="0.35">
      <c r="A4" s="20" t="s">
        <v>212</v>
      </c>
      <c r="B4" s="5"/>
      <c r="C4" s="5"/>
      <c r="D4" s="5"/>
      <c r="E4" s="5"/>
      <c r="F4" s="5"/>
      <c r="G4" s="5"/>
      <c r="H4" s="5"/>
      <c r="I4" s="5"/>
    </row>
    <row r="5" spans="1:9" ht="19.5" x14ac:dyDescent="0.35">
      <c r="A5" s="20"/>
      <c r="B5" s="5"/>
      <c r="C5" s="5"/>
      <c r="D5" s="5"/>
      <c r="E5" s="5"/>
      <c r="F5" s="5"/>
      <c r="G5" s="5"/>
      <c r="H5" s="5"/>
      <c r="I5" s="5"/>
    </row>
    <row r="6" spans="1:9" x14ac:dyDescent="0.2">
      <c r="A6" s="290" t="s">
        <v>472</v>
      </c>
      <c r="B6" s="378"/>
    </row>
    <row r="7" spans="1:9" x14ac:dyDescent="0.2">
      <c r="A7" s="25" t="s">
        <v>284</v>
      </c>
      <c r="B7" s="7"/>
    </row>
    <row r="8" spans="1:9" x14ac:dyDescent="0.2">
      <c r="A8" s="28" t="s">
        <v>285</v>
      </c>
      <c r="B8" s="26" t="s">
        <v>572</v>
      </c>
      <c r="E8" s="28" t="s">
        <v>285</v>
      </c>
      <c r="F8" t="s">
        <v>574</v>
      </c>
    </row>
    <row r="9" spans="1:9" x14ac:dyDescent="0.2">
      <c r="A9" s="28" t="s">
        <v>285</v>
      </c>
      <c r="B9" s="26" t="s">
        <v>573</v>
      </c>
      <c r="E9" s="28" t="s">
        <v>285</v>
      </c>
      <c r="F9" t="s">
        <v>575</v>
      </c>
    </row>
    <row r="10" spans="1:9" x14ac:dyDescent="0.2">
      <c r="E10"/>
      <c r="G10"/>
    </row>
    <row r="11" spans="1:9" x14ac:dyDescent="0.2">
      <c r="A11" s="21" t="s">
        <v>0</v>
      </c>
      <c r="C11" s="8"/>
      <c r="D11" s="8"/>
      <c r="E11" s="8"/>
      <c r="F11" s="22" t="s">
        <v>640</v>
      </c>
      <c r="G11" s="22"/>
      <c r="H11" s="375"/>
    </row>
    <row r="12" spans="1:9" x14ac:dyDescent="0.2">
      <c r="A12" s="8" t="s">
        <v>1</v>
      </c>
      <c r="B12" s="8"/>
      <c r="C12" s="8"/>
      <c r="D12" s="376">
        <f>+'TAX CREDIT'!I101</f>
        <v>0</v>
      </c>
      <c r="F12" s="421"/>
      <c r="G12" s="422"/>
      <c r="H12" s="305"/>
    </row>
    <row r="13" spans="1:9" x14ac:dyDescent="0.2">
      <c r="A13" s="1" t="s">
        <v>406</v>
      </c>
      <c r="B13" s="8"/>
      <c r="C13" s="8"/>
      <c r="D13" s="377">
        <f>+SOURCES!K7</f>
        <v>0</v>
      </c>
      <c r="F13" s="421"/>
      <c r="G13" s="422"/>
      <c r="H13" s="305"/>
    </row>
    <row r="14" spans="1:9" x14ac:dyDescent="0.2">
      <c r="A14" s="1" t="s">
        <v>568</v>
      </c>
      <c r="B14" s="8"/>
      <c r="C14" s="8"/>
      <c r="D14" s="377">
        <f>+SOURCES!K8</f>
        <v>0</v>
      </c>
      <c r="F14" s="421"/>
      <c r="G14" s="422"/>
      <c r="H14" s="305"/>
    </row>
    <row r="15" spans="1:9" x14ac:dyDescent="0.2">
      <c r="A15" s="1" t="s">
        <v>569</v>
      </c>
      <c r="B15" s="8"/>
      <c r="C15" s="8"/>
      <c r="D15" s="377" t="s">
        <v>2</v>
      </c>
      <c r="F15" s="421"/>
      <c r="G15" s="422"/>
      <c r="H15" s="305"/>
    </row>
    <row r="16" spans="1:9" x14ac:dyDescent="0.2">
      <c r="A16" s="8" t="s">
        <v>4</v>
      </c>
      <c r="B16" s="8"/>
      <c r="D16" s="377">
        <f>+SOURCES!K23</f>
        <v>0</v>
      </c>
      <c r="F16" s="421"/>
      <c r="G16" s="422"/>
      <c r="H16" s="305"/>
    </row>
    <row r="17" spans="1:9" x14ac:dyDescent="0.2">
      <c r="A17" s="1" t="s">
        <v>576</v>
      </c>
      <c r="B17" s="8"/>
      <c r="D17" s="377">
        <f>+SOURCES!K20</f>
        <v>0</v>
      </c>
      <c r="F17" s="421"/>
      <c r="G17" s="422"/>
      <c r="H17" s="305"/>
    </row>
    <row r="18" spans="1:9" x14ac:dyDescent="0.2">
      <c r="A18" s="8" t="s">
        <v>643</v>
      </c>
      <c r="B18" s="8"/>
      <c r="C18" s="8"/>
      <c r="D18" s="377">
        <f>+SOURCES!K10+SOURCES!K19</f>
        <v>0</v>
      </c>
      <c r="F18" s="421"/>
      <c r="G18" s="422"/>
      <c r="H18" s="305"/>
    </row>
    <row r="19" spans="1:9" x14ac:dyDescent="0.2">
      <c r="A19" s="8" t="s">
        <v>6</v>
      </c>
      <c r="B19" s="8"/>
      <c r="C19" s="8"/>
      <c r="D19" s="376">
        <f>+SOURCES!K11+SOURCES!K21</f>
        <v>0</v>
      </c>
      <c r="F19" s="421"/>
      <c r="G19" s="422"/>
      <c r="H19" s="305"/>
    </row>
    <row r="20" spans="1:9" x14ac:dyDescent="0.2">
      <c r="A20" s="8" t="s">
        <v>588</v>
      </c>
      <c r="B20" s="8"/>
      <c r="C20" s="8"/>
      <c r="D20" s="376">
        <f>+SOURCES!K12+SOURCES!K24</f>
        <v>0</v>
      </c>
      <c r="F20" s="421"/>
      <c r="G20" s="422"/>
      <c r="H20" s="305"/>
    </row>
    <row r="21" spans="1:9" x14ac:dyDescent="0.2">
      <c r="A21" s="8" t="s">
        <v>7</v>
      </c>
      <c r="B21" s="10"/>
      <c r="C21" s="10"/>
      <c r="D21" s="377" t="s">
        <v>2</v>
      </c>
      <c r="F21" s="421"/>
      <c r="G21" s="422"/>
      <c r="H21" s="305"/>
    </row>
    <row r="22" spans="1:9" x14ac:dyDescent="0.2">
      <c r="A22" s="11"/>
      <c r="B22" s="11"/>
      <c r="C22" s="11"/>
      <c r="D22" s="11"/>
      <c r="E22" s="11"/>
      <c r="F22" s="11"/>
      <c r="G22" s="11"/>
      <c r="H22" s="11"/>
      <c r="I22" s="11"/>
    </row>
    <row r="23" spans="1:9" x14ac:dyDescent="0.2">
      <c r="A23" s="30" t="s">
        <v>289</v>
      </c>
      <c r="B23" s="31"/>
      <c r="C23" s="31"/>
      <c r="D23" s="31"/>
      <c r="E23" s="31"/>
      <c r="F23" s="31"/>
      <c r="G23" s="31"/>
      <c r="H23" s="31"/>
      <c r="I23" s="31"/>
    </row>
    <row r="24" spans="1:9" x14ac:dyDescent="0.2">
      <c r="A24" s="21"/>
    </row>
    <row r="25" spans="1:9" x14ac:dyDescent="0.2">
      <c r="A25" s="21" t="s">
        <v>8</v>
      </c>
      <c r="B25" s="8"/>
      <c r="C25" s="152"/>
      <c r="D25" s="10"/>
      <c r="E25" s="10"/>
      <c r="F25" s="10"/>
      <c r="G25" s="10"/>
      <c r="H25" s="10"/>
      <c r="I25" s="10"/>
    </row>
    <row r="26" spans="1:9" x14ac:dyDescent="0.2">
      <c r="A26" s="1" t="s">
        <v>318</v>
      </c>
      <c r="B26" s="8"/>
      <c r="C26" s="152"/>
      <c r="D26" s="10"/>
      <c r="E26" s="10"/>
      <c r="F26" s="10"/>
      <c r="G26" s="10"/>
      <c r="H26" s="10"/>
      <c r="I26" s="10"/>
    </row>
    <row r="27" spans="1:9" x14ac:dyDescent="0.2">
      <c r="A27" s="1" t="s">
        <v>319</v>
      </c>
      <c r="B27" s="8"/>
      <c r="C27" s="8"/>
      <c r="D27" s="151"/>
      <c r="E27" s="8"/>
      <c r="F27" s="8" t="s">
        <v>10</v>
      </c>
      <c r="G27" s="151"/>
      <c r="H27" s="12" t="s">
        <v>11</v>
      </c>
      <c r="I27" s="151"/>
    </row>
    <row r="28" spans="1:9" x14ac:dyDescent="0.2">
      <c r="A28" s="8" t="s">
        <v>12</v>
      </c>
      <c r="C28" s="152"/>
      <c r="D28" s="10"/>
      <c r="E28" s="8"/>
      <c r="F28" s="8" t="s">
        <v>13</v>
      </c>
      <c r="G28" s="8"/>
      <c r="H28" s="152"/>
      <c r="I28" s="10"/>
    </row>
    <row r="29" spans="1:9" x14ac:dyDescent="0.2">
      <c r="A29" s="8" t="s">
        <v>14</v>
      </c>
      <c r="B29" s="8"/>
      <c r="C29" s="10"/>
      <c r="D29" s="10" t="s">
        <v>15</v>
      </c>
      <c r="E29" s="8"/>
      <c r="F29" s="8" t="s">
        <v>16</v>
      </c>
      <c r="G29" s="8"/>
      <c r="H29" s="151"/>
    </row>
    <row r="30" spans="1:9" x14ac:dyDescent="0.2">
      <c r="A30" s="8" t="s">
        <v>17</v>
      </c>
      <c r="B30" s="8"/>
      <c r="C30" s="379"/>
      <c r="D30" s="8"/>
      <c r="E30" s="8"/>
      <c r="F30" s="8" t="s">
        <v>18</v>
      </c>
      <c r="G30" s="8"/>
      <c r="H30" s="151"/>
    </row>
    <row r="31" spans="1:9" x14ac:dyDescent="0.2">
      <c r="A31" s="1"/>
      <c r="B31" s="8"/>
      <c r="C31" s="380"/>
      <c r="D31" s="8"/>
      <c r="E31" s="8"/>
      <c r="F31" s="1" t="s">
        <v>534</v>
      </c>
      <c r="G31" s="8"/>
      <c r="H31" s="151"/>
    </row>
    <row r="32" spans="1:9" x14ac:dyDescent="0.2">
      <c r="A32" s="30" t="s">
        <v>290</v>
      </c>
      <c r="B32" s="31"/>
      <c r="C32" s="31"/>
      <c r="D32" s="31"/>
      <c r="E32" s="31"/>
      <c r="F32" s="31"/>
      <c r="G32" s="31"/>
      <c r="H32" s="31"/>
      <c r="I32" s="31"/>
    </row>
    <row r="33" spans="1:9" x14ac:dyDescent="0.2">
      <c r="A33" s="21"/>
    </row>
    <row r="34" spans="1:9" x14ac:dyDescent="0.2">
      <c r="A34" s="21" t="s">
        <v>404</v>
      </c>
      <c r="B34" s="8"/>
      <c r="C34" s="152"/>
      <c r="D34" s="10"/>
      <c r="E34" s="10"/>
      <c r="F34" s="10"/>
      <c r="G34" s="10"/>
      <c r="H34" s="10"/>
      <c r="I34" s="10"/>
    </row>
    <row r="35" spans="1:9" x14ac:dyDescent="0.2">
      <c r="A35" s="8" t="s">
        <v>19</v>
      </c>
      <c r="B35" s="8"/>
      <c r="C35" s="10"/>
      <c r="D35" s="10"/>
      <c r="E35" s="10"/>
      <c r="F35" s="10"/>
      <c r="G35" s="10"/>
      <c r="H35" s="10"/>
      <c r="I35" s="10"/>
    </row>
    <row r="36" spans="1:9" x14ac:dyDescent="0.2">
      <c r="A36" s="8" t="s">
        <v>20</v>
      </c>
      <c r="B36" s="8"/>
      <c r="C36" s="10"/>
      <c r="D36" s="10"/>
      <c r="E36" s="10"/>
      <c r="F36" s="8" t="s">
        <v>21</v>
      </c>
      <c r="G36" s="13" t="s">
        <v>22</v>
      </c>
      <c r="H36" s="14" t="s">
        <v>15</v>
      </c>
      <c r="I36" s="10"/>
    </row>
    <row r="37" spans="1:9" x14ac:dyDescent="0.2">
      <c r="A37" s="8" t="s">
        <v>23</v>
      </c>
      <c r="B37" s="8"/>
      <c r="C37" s="10"/>
      <c r="D37" s="10"/>
      <c r="E37" s="10"/>
      <c r="F37" s="8" t="s">
        <v>24</v>
      </c>
      <c r="G37" s="13" t="s">
        <v>22</v>
      </c>
      <c r="H37" s="14" t="s">
        <v>15</v>
      </c>
      <c r="I37" s="10"/>
    </row>
    <row r="38" spans="1:9" x14ac:dyDescent="0.2">
      <c r="A38" s="8"/>
      <c r="B38" s="8"/>
      <c r="C38" s="29"/>
      <c r="D38" s="29"/>
      <c r="E38" s="29"/>
      <c r="F38" s="8" t="s">
        <v>267</v>
      </c>
      <c r="G38" s="10"/>
      <c r="H38" s="10"/>
      <c r="I38" s="10"/>
    </row>
    <row r="40" spans="1:9" x14ac:dyDescent="0.2">
      <c r="A40" s="30" t="s">
        <v>286</v>
      </c>
      <c r="B40" s="31"/>
      <c r="C40" s="31"/>
      <c r="D40" s="31"/>
      <c r="E40" s="31"/>
      <c r="F40" s="31"/>
      <c r="G40" s="31"/>
      <c r="H40" s="31"/>
      <c r="I40" s="31"/>
    </row>
    <row r="41" spans="1:9" x14ac:dyDescent="0.2">
      <c r="A41" s="21"/>
    </row>
    <row r="42" spans="1:9" x14ac:dyDescent="0.2">
      <c r="A42" s="21" t="s">
        <v>405</v>
      </c>
      <c r="B42" s="8"/>
      <c r="C42" s="10" t="s">
        <v>25</v>
      </c>
      <c r="D42" s="10"/>
      <c r="E42" s="10"/>
      <c r="F42" s="10"/>
      <c r="G42" s="10"/>
      <c r="H42" s="10"/>
      <c r="I42" s="10"/>
    </row>
    <row r="43" spans="1:9" x14ac:dyDescent="0.2">
      <c r="A43" s="8" t="s">
        <v>26</v>
      </c>
      <c r="B43" s="8"/>
      <c r="C43" s="14" t="s">
        <v>15</v>
      </c>
      <c r="D43" s="10"/>
      <c r="E43" s="10"/>
    </row>
    <row r="45" spans="1:9" x14ac:dyDescent="0.2">
      <c r="A45" s="50" t="s">
        <v>297</v>
      </c>
    </row>
    <row r="46" spans="1:9" x14ac:dyDescent="0.2">
      <c r="A46" s="28" t="s">
        <v>285</v>
      </c>
      <c r="B46" s="8" t="s">
        <v>27</v>
      </c>
      <c r="D46" s="28" t="s">
        <v>285</v>
      </c>
      <c r="E46" s="8" t="s">
        <v>28</v>
      </c>
      <c r="G46" s="28" t="s">
        <v>285</v>
      </c>
      <c r="H46" s="8" t="s">
        <v>32</v>
      </c>
    </row>
    <row r="47" spans="1:9" x14ac:dyDescent="0.2">
      <c r="A47" s="28" t="s">
        <v>285</v>
      </c>
      <c r="B47" s="8" t="s">
        <v>29</v>
      </c>
      <c r="D47" s="28" t="s">
        <v>285</v>
      </c>
      <c r="E47" s="8" t="s">
        <v>30</v>
      </c>
      <c r="G47" s="28" t="s">
        <v>285</v>
      </c>
      <c r="H47" s="8" t="s">
        <v>7</v>
      </c>
      <c r="I47" s="31"/>
    </row>
    <row r="48" spans="1:9" x14ac:dyDescent="0.2">
      <c r="A48" s="28" t="s">
        <v>285</v>
      </c>
      <c r="B48" s="8" t="s">
        <v>31</v>
      </c>
      <c r="H48" s="57"/>
      <c r="I48" s="57"/>
    </row>
    <row r="49" spans="1:9" x14ac:dyDescent="0.2">
      <c r="D49" s="8"/>
      <c r="I49"/>
    </row>
    <row r="50" spans="1:9" x14ac:dyDescent="0.2">
      <c r="A50" s="50" t="s">
        <v>288</v>
      </c>
    </row>
    <row r="51" spans="1:9" x14ac:dyDescent="0.2">
      <c r="A51" s="41"/>
      <c r="B51" s="47"/>
      <c r="C51" s="42"/>
      <c r="D51" s="43"/>
      <c r="E51" s="41"/>
      <c r="F51" s="42"/>
      <c r="G51" s="372"/>
      <c r="H51" s="547" t="s">
        <v>287</v>
      </c>
      <c r="I51" s="547" t="s">
        <v>320</v>
      </c>
    </row>
    <row r="52" spans="1:9" x14ac:dyDescent="0.2">
      <c r="A52" s="44" t="s">
        <v>34</v>
      </c>
      <c r="B52" s="49"/>
      <c r="C52" s="45"/>
      <c r="D52" s="46"/>
      <c r="E52" s="374" t="s">
        <v>26</v>
      </c>
      <c r="F52" s="45"/>
      <c r="G52" s="373" t="s">
        <v>548</v>
      </c>
      <c r="H52" s="548"/>
      <c r="I52" s="549"/>
    </row>
    <row r="53" spans="1:9" x14ac:dyDescent="0.2">
      <c r="A53" s="15"/>
      <c r="B53" s="48"/>
      <c r="C53" s="16"/>
      <c r="D53" s="17"/>
      <c r="E53" s="18" t="s">
        <v>15</v>
      </c>
      <c r="F53" s="16"/>
      <c r="G53" s="9"/>
      <c r="H53" s="63" t="s">
        <v>35</v>
      </c>
      <c r="I53" s="64" t="s">
        <v>317</v>
      </c>
    </row>
    <row r="54" spans="1:9" x14ac:dyDescent="0.2">
      <c r="A54" s="15"/>
      <c r="B54" s="48"/>
      <c r="C54" s="16"/>
      <c r="D54" s="17"/>
      <c r="E54" s="18" t="s">
        <v>15</v>
      </c>
      <c r="F54" s="16"/>
      <c r="G54" s="9"/>
      <c r="H54" s="63" t="s">
        <v>35</v>
      </c>
      <c r="I54" s="64" t="s">
        <v>317</v>
      </c>
    </row>
    <row r="55" spans="1:9" x14ac:dyDescent="0.2">
      <c r="A55" s="15"/>
      <c r="B55" s="48"/>
      <c r="C55" s="16"/>
      <c r="D55" s="17"/>
      <c r="E55" s="18" t="s">
        <v>15</v>
      </c>
      <c r="F55" s="16"/>
      <c r="G55" s="9"/>
      <c r="H55" s="63" t="s">
        <v>35</v>
      </c>
      <c r="I55" s="64" t="s">
        <v>317</v>
      </c>
    </row>
    <row r="57" spans="1:9" x14ac:dyDescent="0.2">
      <c r="A57" s="51" t="s">
        <v>291</v>
      </c>
      <c r="B57" s="31"/>
      <c r="C57" s="31"/>
      <c r="D57" s="31"/>
      <c r="E57" s="31"/>
      <c r="F57" s="31"/>
      <c r="G57" s="31"/>
      <c r="H57" s="31"/>
      <c r="I57" s="31"/>
    </row>
    <row r="59" spans="1:9" x14ac:dyDescent="0.2">
      <c r="A59" s="21" t="s">
        <v>292</v>
      </c>
    </row>
    <row r="60" spans="1:9" x14ac:dyDescent="0.2">
      <c r="A60" s="28" t="s">
        <v>285</v>
      </c>
      <c r="B60" s="8" t="s">
        <v>36</v>
      </c>
      <c r="C60" s="8"/>
      <c r="D60" s="28" t="s">
        <v>285</v>
      </c>
      <c r="E60" s="8" t="s">
        <v>37</v>
      </c>
    </row>
    <row r="61" spans="1:9" x14ac:dyDescent="0.2">
      <c r="A61" s="28" t="s">
        <v>285</v>
      </c>
      <c r="B61" s="8" t="s">
        <v>38</v>
      </c>
      <c r="C61" s="8"/>
      <c r="D61" s="28" t="s">
        <v>285</v>
      </c>
      <c r="E61" s="1" t="s">
        <v>303</v>
      </c>
    </row>
    <row r="62" spans="1:9" x14ac:dyDescent="0.2">
      <c r="A62" s="28" t="s">
        <v>285</v>
      </c>
      <c r="B62" s="8" t="s">
        <v>39</v>
      </c>
      <c r="C62" s="8"/>
      <c r="D62" s="28" t="s">
        <v>285</v>
      </c>
      <c r="E62" s="1" t="s">
        <v>474</v>
      </c>
      <c r="F62" s="29"/>
      <c r="G62" s="29"/>
      <c r="H62" s="57"/>
    </row>
    <row r="63" spans="1:9" x14ac:dyDescent="0.2">
      <c r="A63" s="28" t="s">
        <v>285</v>
      </c>
      <c r="B63" s="8" t="s">
        <v>40</v>
      </c>
      <c r="C63" s="8"/>
      <c r="D63" s="28" t="s">
        <v>285</v>
      </c>
      <c r="E63" s="8" t="s">
        <v>7</v>
      </c>
      <c r="F63" s="10"/>
      <c r="G63" s="10"/>
    </row>
    <row r="64" spans="1:9" x14ac:dyDescent="0.2">
      <c r="A64" s="28" t="s">
        <v>285</v>
      </c>
      <c r="B64" s="8" t="s">
        <v>41</v>
      </c>
      <c r="C64" s="8"/>
      <c r="D64" s="28" t="s">
        <v>285</v>
      </c>
      <c r="E64" s="8" t="s">
        <v>7</v>
      </c>
      <c r="F64" s="10"/>
      <c r="G64" s="10"/>
    </row>
    <row r="65" spans="1:9" x14ac:dyDescent="0.2">
      <c r="A65" s="28" t="s">
        <v>285</v>
      </c>
      <c r="B65" s="8" t="s">
        <v>42</v>
      </c>
      <c r="C65" s="8"/>
      <c r="D65" s="28" t="s">
        <v>285</v>
      </c>
      <c r="E65" s="8" t="s">
        <v>7</v>
      </c>
      <c r="F65" s="10"/>
      <c r="G65" s="10"/>
    </row>
    <row r="67" spans="1:9" x14ac:dyDescent="0.2">
      <c r="A67" s="21" t="s">
        <v>293</v>
      </c>
    </row>
    <row r="68" spans="1:9" x14ac:dyDescent="0.2">
      <c r="A68" s="28" t="s">
        <v>285</v>
      </c>
      <c r="B68" s="1" t="s">
        <v>312</v>
      </c>
      <c r="C68" s="8"/>
      <c r="D68"/>
      <c r="F68" s="28" t="s">
        <v>285</v>
      </c>
      <c r="G68" s="8" t="s">
        <v>43</v>
      </c>
    </row>
    <row r="69" spans="1:9" x14ac:dyDescent="0.2">
      <c r="A69" s="28" t="s">
        <v>285</v>
      </c>
      <c r="B69" s="1" t="s">
        <v>479</v>
      </c>
      <c r="D69"/>
      <c r="F69" s="28" t="s">
        <v>285</v>
      </c>
      <c r="G69" s="8" t="s">
        <v>44</v>
      </c>
    </row>
    <row r="70" spans="1:9" x14ac:dyDescent="0.2">
      <c r="A70" s="28"/>
      <c r="B70" s="1"/>
      <c r="D70"/>
    </row>
    <row r="71" spans="1:9" x14ac:dyDescent="0.2">
      <c r="C71" s="8"/>
      <c r="D71"/>
    </row>
    <row r="72" spans="1:9" x14ac:dyDescent="0.2">
      <c r="A72" s="21" t="s">
        <v>313</v>
      </c>
      <c r="B72" s="8"/>
      <c r="C72" s="8"/>
      <c r="D72" s="8"/>
      <c r="E72" s="8"/>
    </row>
    <row r="73" spans="1:9" x14ac:dyDescent="0.2">
      <c r="A73" s="8" t="s">
        <v>45</v>
      </c>
      <c r="B73" s="8"/>
      <c r="C73" s="8"/>
      <c r="D73" s="8"/>
      <c r="E73" s="8"/>
      <c r="F73" s="362" t="s">
        <v>35</v>
      </c>
    </row>
    <row r="74" spans="1:9" x14ac:dyDescent="0.2">
      <c r="A74" s="1" t="s">
        <v>300</v>
      </c>
      <c r="B74" s="8"/>
      <c r="C74" s="8"/>
      <c r="D74" s="8"/>
      <c r="E74" s="8"/>
      <c r="F74" s="27" t="s">
        <v>317</v>
      </c>
      <c r="G74" s="8"/>
    </row>
    <row r="75" spans="1:9" x14ac:dyDescent="0.2">
      <c r="A75" s="1" t="s">
        <v>301</v>
      </c>
      <c r="B75" s="8"/>
      <c r="C75" s="8"/>
      <c r="D75" s="8"/>
      <c r="E75" s="8"/>
      <c r="F75" s="27" t="s">
        <v>317</v>
      </c>
      <c r="G75" s="8"/>
    </row>
    <row r="76" spans="1:9" x14ac:dyDescent="0.2">
      <c r="A76" s="1" t="s">
        <v>302</v>
      </c>
      <c r="B76" s="8"/>
      <c r="C76" s="8"/>
      <c r="D76" s="8"/>
      <c r="E76" s="8"/>
      <c r="F76" s="27" t="s">
        <v>317</v>
      </c>
      <c r="G76" s="8"/>
    </row>
    <row r="77" spans="1:9" x14ac:dyDescent="0.2">
      <c r="A77" s="8" t="s">
        <v>46</v>
      </c>
      <c r="B77" s="8"/>
      <c r="C77" s="8"/>
      <c r="D77" s="8"/>
      <c r="E77" s="8"/>
      <c r="F77" s="52"/>
    </row>
    <row r="79" spans="1:9" x14ac:dyDescent="0.2">
      <c r="A79" s="318" t="s">
        <v>47</v>
      </c>
      <c r="B79" s="319"/>
      <c r="C79" s="319"/>
      <c r="D79" s="319"/>
      <c r="E79" s="319"/>
      <c r="F79" s="21" t="s">
        <v>294</v>
      </c>
      <c r="G79" s="8"/>
      <c r="H79" s="8"/>
      <c r="I79" s="52"/>
    </row>
    <row r="80" spans="1:9" x14ac:dyDescent="0.2">
      <c r="A80" s="319" t="s">
        <v>48</v>
      </c>
      <c r="B80" s="319"/>
      <c r="C80" s="319"/>
      <c r="D80" s="359"/>
      <c r="E80" s="175"/>
    </row>
    <row r="81" spans="1:9" x14ac:dyDescent="0.2">
      <c r="A81" s="319" t="s">
        <v>49</v>
      </c>
      <c r="B81" s="319"/>
      <c r="C81" s="319"/>
      <c r="D81" s="359"/>
      <c r="E81" s="319"/>
      <c r="F81" s="21" t="s">
        <v>445</v>
      </c>
    </row>
    <row r="82" spans="1:9" x14ac:dyDescent="0.2">
      <c r="A82" s="320" t="s">
        <v>480</v>
      </c>
      <c r="B82" s="319"/>
      <c r="C82" s="319"/>
      <c r="D82" s="359"/>
      <c r="E82" s="319"/>
      <c r="F82" s="1" t="s">
        <v>296</v>
      </c>
      <c r="G82" s="8"/>
      <c r="H82" s="8"/>
      <c r="I82" s="424">
        <f>INCOME!E18</f>
        <v>0</v>
      </c>
    </row>
    <row r="83" spans="1:9" x14ac:dyDescent="0.2">
      <c r="A83" s="320" t="s">
        <v>487</v>
      </c>
      <c r="B83" s="319"/>
      <c r="C83" s="319"/>
      <c r="D83" s="359"/>
      <c r="E83" s="319"/>
      <c r="F83" s="1" t="s">
        <v>295</v>
      </c>
      <c r="G83" s="8"/>
      <c r="H83" s="8"/>
      <c r="I83" s="424">
        <f>INCOME!D35</f>
        <v>0</v>
      </c>
    </row>
    <row r="84" spans="1:9" x14ac:dyDescent="0.2">
      <c r="A84" s="320" t="s">
        <v>488</v>
      </c>
      <c r="B84" s="175"/>
      <c r="C84" s="319"/>
      <c r="D84" s="359"/>
      <c r="E84" s="319"/>
      <c r="F84" s="1" t="s">
        <v>497</v>
      </c>
      <c r="G84" s="8"/>
      <c r="H84" s="8"/>
      <c r="I84" s="424">
        <f>INCOME!G51+INCOME!H64</f>
        <v>0</v>
      </c>
    </row>
    <row r="85" spans="1:9" x14ac:dyDescent="0.2">
      <c r="A85" s="320" t="s">
        <v>481</v>
      </c>
      <c r="B85" s="319"/>
      <c r="C85" s="319"/>
      <c r="D85" s="360"/>
      <c r="E85" s="319"/>
      <c r="F85" s="1" t="s">
        <v>439</v>
      </c>
      <c r="G85" s="8"/>
      <c r="H85" s="8"/>
      <c r="I85" s="361"/>
    </row>
    <row r="86" spans="1:9" x14ac:dyDescent="0.2">
      <c r="A86" s="21" t="s">
        <v>50</v>
      </c>
      <c r="B86" s="8"/>
      <c r="C86" s="8"/>
      <c r="D86" s="423">
        <f>SUM(D80:D85)</f>
        <v>0</v>
      </c>
      <c r="E86" s="8"/>
      <c r="F86" s="1" t="s">
        <v>437</v>
      </c>
      <c r="H86" s="8"/>
      <c r="I86" s="361"/>
    </row>
    <row r="87" spans="1:9" x14ac:dyDescent="0.2">
      <c r="D87" s="29"/>
      <c r="F87" t="s">
        <v>438</v>
      </c>
      <c r="I87" s="245"/>
    </row>
    <row r="88" spans="1:9" x14ac:dyDescent="0.2">
      <c r="I88" s="245"/>
    </row>
    <row r="89" spans="1:9" x14ac:dyDescent="0.2">
      <c r="I89" s="245"/>
    </row>
    <row r="90" spans="1:9" x14ac:dyDescent="0.2">
      <c r="A90" s="21" t="s">
        <v>298</v>
      </c>
      <c r="F90" t="s">
        <v>440</v>
      </c>
      <c r="I90" s="245"/>
    </row>
    <row r="91" spans="1:9" x14ac:dyDescent="0.2">
      <c r="A91" s="8" t="s">
        <v>51</v>
      </c>
      <c r="B91" s="8"/>
      <c r="C91" s="8"/>
      <c r="D91" s="361"/>
      <c r="I91" s="245"/>
    </row>
    <row r="92" spans="1:9" x14ac:dyDescent="0.2">
      <c r="A92" s="1" t="s">
        <v>577</v>
      </c>
      <c r="B92" s="8"/>
      <c r="C92" s="8"/>
      <c r="D92" s="361"/>
      <c r="I92" s="245"/>
    </row>
    <row r="93" spans="1:9" x14ac:dyDescent="0.2">
      <c r="A93" s="8" t="s">
        <v>52</v>
      </c>
      <c r="B93" s="8"/>
      <c r="C93" s="8"/>
      <c r="D93" s="361"/>
      <c r="F93" s="21" t="s">
        <v>446</v>
      </c>
      <c r="I93" s="423">
        <f>SUM(I82:I92)</f>
        <v>0</v>
      </c>
    </row>
    <row r="94" spans="1:9" x14ac:dyDescent="0.2">
      <c r="A94" s="1" t="s">
        <v>299</v>
      </c>
      <c r="B94" s="8"/>
      <c r="C94" s="8"/>
      <c r="D94" s="361"/>
    </row>
    <row r="95" spans="1:9" x14ac:dyDescent="0.2">
      <c r="A95" s="21" t="s">
        <v>53</v>
      </c>
      <c r="B95" s="8"/>
      <c r="C95" s="8"/>
      <c r="D95" s="423">
        <f>SUM(D91:D94)</f>
        <v>0</v>
      </c>
    </row>
    <row r="96" spans="1:9" s="175" customFormat="1" x14ac:dyDescent="0.2">
      <c r="A96" s="1"/>
      <c r="B96" s="6"/>
      <c r="C96" s="6"/>
      <c r="D96" s="6"/>
    </row>
    <row r="97" spans="1:12" ht="15.75" x14ac:dyDescent="0.2">
      <c r="I97" s="57"/>
      <c r="L97" s="387" t="s">
        <v>580</v>
      </c>
    </row>
    <row r="98" spans="1:12" ht="15.75" x14ac:dyDescent="0.2">
      <c r="A98" s="318" t="s">
        <v>478</v>
      </c>
      <c r="B98" s="175"/>
      <c r="C98" s="175"/>
      <c r="D98" s="175"/>
      <c r="E98" s="175"/>
      <c r="F98" s="305"/>
      <c r="I98" s="57"/>
      <c r="L98" s="387" t="s">
        <v>581</v>
      </c>
    </row>
    <row r="99" spans="1:12" ht="15.75" x14ac:dyDescent="0.2">
      <c r="A99" s="381" t="s">
        <v>590</v>
      </c>
      <c r="B99" s="382"/>
      <c r="C99" s="382"/>
      <c r="D99" s="383"/>
      <c r="E99" s="383"/>
      <c r="F99" s="384"/>
      <c r="H99" s="26"/>
      <c r="I99" s="245"/>
      <c r="L99" s="387" t="s">
        <v>582</v>
      </c>
    </row>
    <row r="100" spans="1:12" ht="16.5" thickBot="1" x14ac:dyDescent="0.25">
      <c r="A100" s="381" t="s">
        <v>639</v>
      </c>
      <c r="B100" s="382"/>
      <c r="C100" s="382"/>
      <c r="D100" s="383"/>
      <c r="E100" s="383"/>
      <c r="F100" s="384"/>
      <c r="I100" s="245"/>
      <c r="L100" s="387" t="s">
        <v>583</v>
      </c>
    </row>
    <row r="101" spans="1:12" ht="16.5" thickBot="1" x14ac:dyDescent="0.25">
      <c r="A101" s="381" t="s">
        <v>578</v>
      </c>
      <c r="B101" s="382"/>
      <c r="C101" s="382" t="s">
        <v>579</v>
      </c>
      <c r="D101" s="552"/>
      <c r="E101" s="553"/>
      <c r="F101" s="554"/>
      <c r="I101" s="245"/>
      <c r="L101" s="387" t="s">
        <v>584</v>
      </c>
    </row>
    <row r="102" spans="1:12" ht="15.75" x14ac:dyDescent="0.2">
      <c r="A102" s="110" t="s">
        <v>482</v>
      </c>
      <c r="B102" s="29"/>
      <c r="C102" s="29"/>
      <c r="D102" s="57"/>
      <c r="E102" s="57"/>
      <c r="F102" s="273"/>
      <c r="I102" s="425">
        <f>SUM(I99:I100)</f>
        <v>0</v>
      </c>
      <c r="L102" s="387" t="s">
        <v>585</v>
      </c>
    </row>
    <row r="103" spans="1:12" ht="15.75" x14ac:dyDescent="0.2">
      <c r="I103" s="57"/>
      <c r="L103" s="387" t="s">
        <v>586</v>
      </c>
    </row>
    <row r="104" spans="1:12" x14ac:dyDescent="0.2">
      <c r="A104" s="50" t="s">
        <v>510</v>
      </c>
      <c r="B104" s="50"/>
      <c r="C104" s="50"/>
      <c r="D104" s="50"/>
      <c r="F104" s="50"/>
      <c r="G104" s="50"/>
      <c r="H104" s="50"/>
      <c r="I104" s="245"/>
    </row>
    <row r="105" spans="1:12" x14ac:dyDescent="0.2">
      <c r="A105" s="55" t="s">
        <v>541</v>
      </c>
      <c r="C105" s="8"/>
      <c r="D105"/>
      <c r="G105" s="175"/>
    </row>
    <row r="107" spans="1:12" x14ac:dyDescent="0.2">
      <c r="A107" s="21" t="s">
        <v>411</v>
      </c>
      <c r="H107" s="340"/>
    </row>
    <row r="108" spans="1:12" ht="11.25" customHeight="1" x14ac:dyDescent="0.2">
      <c r="A108" t="s">
        <v>412</v>
      </c>
      <c r="H108" s="341" t="s">
        <v>33</v>
      </c>
    </row>
    <row r="109" spans="1:12" ht="11.25" customHeight="1" x14ac:dyDescent="0.2">
      <c r="A109" t="s">
        <v>304</v>
      </c>
      <c r="H109" s="341"/>
    </row>
    <row r="110" spans="1:12" x14ac:dyDescent="0.2">
      <c r="A110" t="s">
        <v>305</v>
      </c>
      <c r="H110" s="341"/>
    </row>
    <row r="111" spans="1:12" x14ac:dyDescent="0.2">
      <c r="A111" t="s">
        <v>306</v>
      </c>
      <c r="H111" s="341" t="s">
        <v>33</v>
      </c>
    </row>
    <row r="112" spans="1:12" x14ac:dyDescent="0.2">
      <c r="A112" t="s">
        <v>501</v>
      </c>
      <c r="H112" s="341" t="s">
        <v>33</v>
      </c>
    </row>
    <row r="113" spans="1:9" x14ac:dyDescent="0.2">
      <c r="A113" t="s">
        <v>502</v>
      </c>
      <c r="H113" s="341" t="s">
        <v>33</v>
      </c>
    </row>
    <row r="114" spans="1:9" x14ac:dyDescent="0.2">
      <c r="A114" t="s">
        <v>542</v>
      </c>
      <c r="H114" s="341" t="s">
        <v>33</v>
      </c>
    </row>
    <row r="115" spans="1:9" x14ac:dyDescent="0.2">
      <c r="A115" s="6" t="s">
        <v>53</v>
      </c>
      <c r="H115" s="342">
        <f>SUM(H108:H114)</f>
        <v>0</v>
      </c>
    </row>
    <row r="117" spans="1:9" ht="12.75" customHeight="1" x14ac:dyDescent="0.2">
      <c r="A117" s="21" t="s">
        <v>591</v>
      </c>
      <c r="E117" s="295"/>
      <c r="F117" s="295"/>
      <c r="G117" s="295"/>
      <c r="I117"/>
    </row>
    <row r="118" spans="1:9" x14ac:dyDescent="0.2">
      <c r="A118" t="s">
        <v>567</v>
      </c>
      <c r="B118" s="295"/>
      <c r="C118" s="295"/>
      <c r="D118" s="295"/>
      <c r="F118"/>
      <c r="G118"/>
      <c r="H118" s="27" t="s">
        <v>317</v>
      </c>
    </row>
    <row r="120" spans="1:9" x14ac:dyDescent="0.2">
      <c r="C120" s="57"/>
      <c r="D120" s="57"/>
      <c r="E120" s="57"/>
      <c r="F120" s="57"/>
      <c r="G120" s="57"/>
      <c r="H120" s="57"/>
      <c r="I120" s="57"/>
    </row>
    <row r="121" spans="1:9" x14ac:dyDescent="0.2">
      <c r="A121" s="30" t="s">
        <v>592</v>
      </c>
      <c r="B121" s="31"/>
      <c r="C121" s="31"/>
      <c r="D121" s="31"/>
    </row>
    <row r="122" spans="1:9" ht="25.5" customHeight="1" x14ac:dyDescent="0.2">
      <c r="A122" s="329" t="s">
        <v>413</v>
      </c>
      <c r="B122" s="48"/>
      <c r="C122" s="48"/>
      <c r="D122" s="48"/>
      <c r="E122" s="116"/>
      <c r="F122" s="116"/>
      <c r="G122" s="116"/>
      <c r="H122" s="117"/>
      <c r="I122" s="79" t="s">
        <v>414</v>
      </c>
    </row>
    <row r="123" spans="1:9" x14ac:dyDescent="0.2">
      <c r="A123" s="331" t="s">
        <v>415</v>
      </c>
      <c r="B123" s="130"/>
      <c r="C123" s="130"/>
      <c r="D123" s="130"/>
      <c r="E123" s="57"/>
      <c r="F123" s="57"/>
      <c r="G123" s="57"/>
      <c r="H123" s="332"/>
      <c r="I123" s="330"/>
    </row>
    <row r="124" spans="1:9" x14ac:dyDescent="0.2">
      <c r="A124" s="156"/>
      <c r="B124" s="29" t="s">
        <v>54</v>
      </c>
      <c r="C124" s="29"/>
      <c r="D124" s="157" t="s">
        <v>317</v>
      </c>
      <c r="E124" s="158"/>
      <c r="F124" s="57"/>
      <c r="G124" s="57"/>
      <c r="H124" s="57"/>
      <c r="I124" s="166"/>
    </row>
    <row r="125" spans="1:9" x14ac:dyDescent="0.2">
      <c r="A125" s="156"/>
      <c r="B125" s="29" t="s">
        <v>55</v>
      </c>
      <c r="C125" s="29"/>
      <c r="D125" s="29"/>
      <c r="E125" s="29"/>
      <c r="F125" s="29"/>
      <c r="G125" s="29"/>
      <c r="H125" s="160"/>
      <c r="I125" s="163" t="s">
        <v>56</v>
      </c>
    </row>
    <row r="126" spans="1:9" x14ac:dyDescent="0.2">
      <c r="A126" s="159"/>
      <c r="B126" s="29" t="s">
        <v>57</v>
      </c>
      <c r="C126" s="29"/>
      <c r="D126" s="29"/>
      <c r="E126" s="52"/>
      <c r="F126" s="52"/>
      <c r="G126" s="52"/>
      <c r="H126" s="314"/>
      <c r="I126" s="163" t="s">
        <v>56</v>
      </c>
    </row>
    <row r="127" spans="1:9" x14ac:dyDescent="0.2">
      <c r="A127" s="164" t="s">
        <v>58</v>
      </c>
      <c r="B127" s="47"/>
      <c r="C127" s="47"/>
      <c r="D127" s="47"/>
      <c r="E127" s="57"/>
      <c r="F127" s="158"/>
      <c r="G127" s="158"/>
      <c r="H127" s="158"/>
      <c r="I127" s="167"/>
    </row>
    <row r="128" spans="1:9" x14ac:dyDescent="0.2">
      <c r="A128" s="159"/>
      <c r="B128" s="131" t="s">
        <v>503</v>
      </c>
      <c r="C128" s="29"/>
      <c r="D128" s="57"/>
      <c r="E128" s="54"/>
      <c r="F128" s="54"/>
      <c r="G128" s="52"/>
      <c r="H128" s="29"/>
      <c r="I128" s="167"/>
    </row>
    <row r="129" spans="1:9" x14ac:dyDescent="0.2">
      <c r="A129" s="159"/>
      <c r="B129" s="165" t="s">
        <v>504</v>
      </c>
      <c r="C129" s="29"/>
      <c r="D129" s="29"/>
      <c r="E129" s="54"/>
      <c r="F129" s="54"/>
      <c r="G129" s="54"/>
      <c r="H129" s="29"/>
      <c r="I129" s="167"/>
    </row>
    <row r="130" spans="1:9" x14ac:dyDescent="0.2">
      <c r="A130" s="159"/>
      <c r="B130" s="53"/>
      <c r="C130" s="52"/>
      <c r="D130" s="52"/>
      <c r="E130" s="54"/>
      <c r="F130" s="54"/>
      <c r="G130" s="54"/>
      <c r="H130" s="29"/>
      <c r="I130" s="167"/>
    </row>
    <row r="131" spans="1:9" x14ac:dyDescent="0.2">
      <c r="A131" s="159"/>
      <c r="B131" s="53"/>
      <c r="C131" s="52"/>
      <c r="D131" s="52"/>
      <c r="E131" s="54"/>
      <c r="F131" s="54"/>
      <c r="G131" s="54"/>
      <c r="H131" s="29"/>
      <c r="I131" s="167"/>
    </row>
    <row r="132" spans="1:9" x14ac:dyDescent="0.2">
      <c r="A132" s="159"/>
      <c r="B132" s="53"/>
      <c r="C132" s="52"/>
      <c r="D132" s="104"/>
      <c r="E132" s="104"/>
      <c r="F132" s="48"/>
      <c r="G132" s="48"/>
      <c r="H132" s="57"/>
      <c r="I132" s="167"/>
    </row>
    <row r="133" spans="1:9" x14ac:dyDescent="0.2">
      <c r="A133" s="159"/>
      <c r="B133" s="29" t="s">
        <v>59</v>
      </c>
      <c r="C133" s="29"/>
      <c r="D133" s="29"/>
      <c r="E133" s="29"/>
      <c r="F133" s="157" t="s">
        <v>317</v>
      </c>
      <c r="G133" s="29"/>
      <c r="H133" s="29"/>
      <c r="I133" s="167"/>
    </row>
    <row r="134" spans="1:9" x14ac:dyDescent="0.2">
      <c r="A134" s="159"/>
      <c r="B134" s="131" t="s">
        <v>494</v>
      </c>
      <c r="C134" s="29"/>
      <c r="D134" s="29"/>
      <c r="E134" s="29"/>
      <c r="F134" s="29"/>
      <c r="G134" s="29"/>
      <c r="H134" s="29"/>
      <c r="I134" s="333" t="s">
        <v>56</v>
      </c>
    </row>
    <row r="135" spans="1:9" x14ac:dyDescent="0.2">
      <c r="A135" s="159"/>
      <c r="B135" s="131" t="s">
        <v>496</v>
      </c>
      <c r="C135" s="29"/>
      <c r="D135" s="29"/>
      <c r="E135" s="29"/>
      <c r="F135" s="29"/>
      <c r="G135" s="29"/>
      <c r="H135" s="29"/>
      <c r="I135" s="163" t="s">
        <v>56</v>
      </c>
    </row>
    <row r="136" spans="1:9" x14ac:dyDescent="0.2">
      <c r="A136" s="161"/>
      <c r="B136" s="334" t="s">
        <v>495</v>
      </c>
      <c r="C136" s="52"/>
      <c r="D136" s="52"/>
      <c r="E136" s="52"/>
      <c r="F136" s="52"/>
      <c r="G136" s="52"/>
      <c r="H136" s="314"/>
      <c r="I136" s="163" t="s">
        <v>56</v>
      </c>
    </row>
    <row r="137" spans="1:9" x14ac:dyDescent="0.2">
      <c r="A137" s="103" t="s">
        <v>60</v>
      </c>
      <c r="B137" s="104"/>
      <c r="C137" s="104"/>
      <c r="D137" s="104"/>
      <c r="E137" s="104"/>
      <c r="F137" s="104"/>
      <c r="G137" s="104"/>
      <c r="H137" s="105"/>
      <c r="I137" s="163" t="s">
        <v>56</v>
      </c>
    </row>
    <row r="138" spans="1:9" x14ac:dyDescent="0.2">
      <c r="A138" s="122" t="s">
        <v>307</v>
      </c>
      <c r="B138" s="104"/>
      <c r="C138" s="104"/>
      <c r="D138" s="104"/>
      <c r="E138" s="104"/>
      <c r="F138" s="104"/>
      <c r="G138" s="104"/>
      <c r="H138" s="105"/>
      <c r="I138" s="163" t="s">
        <v>56</v>
      </c>
    </row>
    <row r="139" spans="1:9" x14ac:dyDescent="0.2">
      <c r="A139" s="122" t="s">
        <v>308</v>
      </c>
      <c r="B139" s="104"/>
      <c r="C139" s="104"/>
      <c r="D139" s="104"/>
      <c r="E139" s="104"/>
      <c r="F139" s="104"/>
      <c r="G139" s="104"/>
      <c r="H139" s="105"/>
      <c r="I139" s="163" t="s">
        <v>56</v>
      </c>
    </row>
    <row r="140" spans="1:9" x14ac:dyDescent="0.2">
      <c r="A140" s="122" t="s">
        <v>309</v>
      </c>
      <c r="B140" s="104"/>
      <c r="C140" s="104"/>
      <c r="D140" s="104"/>
      <c r="E140" s="104"/>
      <c r="F140" s="104"/>
      <c r="G140" s="104"/>
      <c r="H140" s="105"/>
      <c r="I140" s="163" t="s">
        <v>56</v>
      </c>
    </row>
    <row r="141" spans="1:9" x14ac:dyDescent="0.2">
      <c r="A141" s="103" t="s">
        <v>61</v>
      </c>
      <c r="B141" s="104"/>
      <c r="C141" s="104"/>
      <c r="D141" s="104"/>
      <c r="E141" s="104"/>
      <c r="F141" s="104"/>
      <c r="G141" s="104"/>
      <c r="H141" s="105"/>
      <c r="I141" s="163" t="s">
        <v>56</v>
      </c>
    </row>
    <row r="142" spans="1:9" x14ac:dyDescent="0.2">
      <c r="A142" s="354" t="s">
        <v>511</v>
      </c>
      <c r="B142" s="104"/>
      <c r="C142" s="104"/>
      <c r="D142" s="104"/>
      <c r="E142" s="104"/>
      <c r="F142" s="104"/>
      <c r="G142" s="104"/>
      <c r="H142" s="105"/>
      <c r="I142" s="163" t="s">
        <v>56</v>
      </c>
    </row>
    <row r="143" spans="1:9" x14ac:dyDescent="0.2">
      <c r="A143" s="103" t="s">
        <v>62</v>
      </c>
      <c r="B143" s="104"/>
      <c r="C143" s="104"/>
      <c r="D143" s="104"/>
      <c r="E143" s="104"/>
      <c r="F143" s="104"/>
      <c r="G143" s="168"/>
      <c r="I143" s="163" t="s">
        <v>56</v>
      </c>
    </row>
    <row r="144" spans="1:9" x14ac:dyDescent="0.2">
      <c r="A144" s="122" t="s">
        <v>310</v>
      </c>
      <c r="B144" s="104"/>
      <c r="C144" s="104"/>
      <c r="D144" s="104"/>
      <c r="E144" s="104"/>
      <c r="F144" s="104"/>
      <c r="G144" s="104"/>
      <c r="H144" s="162" t="s">
        <v>63</v>
      </c>
      <c r="I144" s="163" t="s">
        <v>56</v>
      </c>
    </row>
    <row r="145" spans="1:9" x14ac:dyDescent="0.2">
      <c r="A145" s="103" t="s">
        <v>64</v>
      </c>
      <c r="B145" s="104"/>
      <c r="C145" s="104"/>
      <c r="D145" s="104"/>
      <c r="E145" s="104"/>
      <c r="F145" s="104"/>
      <c r="G145" s="104"/>
      <c r="H145" s="105"/>
      <c r="I145" s="163" t="s">
        <v>56</v>
      </c>
    </row>
    <row r="146" spans="1:9" x14ac:dyDescent="0.2">
      <c r="A146" s="103" t="s">
        <v>65</v>
      </c>
      <c r="B146" s="104"/>
      <c r="C146" s="104"/>
      <c r="D146" s="104"/>
      <c r="E146" s="104"/>
      <c r="F146" s="104"/>
      <c r="G146" s="104"/>
      <c r="H146" s="105"/>
      <c r="I146" s="163" t="s">
        <v>56</v>
      </c>
    </row>
    <row r="147" spans="1:9" x14ac:dyDescent="0.2">
      <c r="A147" s="103" t="s">
        <v>66</v>
      </c>
      <c r="B147" s="104"/>
      <c r="C147" s="104"/>
      <c r="D147" s="104"/>
      <c r="E147" s="104"/>
      <c r="F147" s="104"/>
      <c r="G147" s="104"/>
      <c r="H147" s="105"/>
      <c r="I147" s="163" t="s">
        <v>56</v>
      </c>
    </row>
    <row r="148" spans="1:9" x14ac:dyDescent="0.2">
      <c r="A148" s="103" t="s">
        <v>67</v>
      </c>
      <c r="B148" s="104"/>
      <c r="C148" s="104"/>
      <c r="D148" s="104"/>
      <c r="E148" s="104"/>
      <c r="F148" s="104"/>
      <c r="G148" s="104"/>
      <c r="H148" s="105"/>
      <c r="I148" s="163" t="s">
        <v>56</v>
      </c>
    </row>
    <row r="149" spans="1:9" x14ac:dyDescent="0.2">
      <c r="A149" s="103" t="s">
        <v>68</v>
      </c>
      <c r="B149" s="104"/>
      <c r="C149" s="104"/>
      <c r="D149" s="104"/>
      <c r="E149" s="104"/>
      <c r="F149" s="104"/>
      <c r="G149" s="104"/>
      <c r="H149" s="105"/>
      <c r="I149" s="163" t="s">
        <v>56</v>
      </c>
    </row>
    <row r="150" spans="1:9" x14ac:dyDescent="0.2">
      <c r="A150" s="103" t="s">
        <v>69</v>
      </c>
      <c r="B150" s="104"/>
      <c r="C150" s="104"/>
      <c r="D150" s="104"/>
      <c r="E150" s="104"/>
      <c r="F150" s="104"/>
      <c r="G150" s="104"/>
      <c r="H150" s="105"/>
      <c r="I150" s="163" t="s">
        <v>56</v>
      </c>
    </row>
  </sheetData>
  <customSheetViews>
    <customSheetView guid="{C39AB591-3723-49A0-B177-B840906E8341}" showPageBreaks="1" zeroValues="0" view="pageBreakPreview" topLeftCell="A77">
      <selection activeCell="D101" sqref="D101:F101"/>
      <rowBreaks count="2" manualBreakCount="2">
        <brk id="55" max="16383" man="1"/>
        <brk id="103" max="16383" man="1"/>
      </rowBreaks>
      <pageMargins left="0.5" right="0.5" top="0.5" bottom="0.75" header="0.5" footer="0.5"/>
      <pageSetup scale="89" fitToHeight="3" orientation="portrait" useFirstPageNumber="1" horizontalDpi="4294967292" r:id="rId1"/>
      <headerFooter alignWithMargins="0">
        <oddFooter>&amp;L&amp;"Times New Roman,Italic"&amp;8CDA Form 202 revised 8/1/2013
&amp;C&amp;"Times New Roman,Italic"&amp;9&amp;P&amp;R&amp;"Times New Roman,Italic"&amp;8&amp;A:&amp;D</oddFooter>
      </headerFooter>
    </customSheetView>
    <customSheetView guid="{E132EC1F-F891-4922-AB90-4FA7835D9B5A}" showPageBreaks="1" zeroValues="0" view="pageBreakPreview" topLeftCell="A4">
      <selection activeCell="D5" sqref="D5"/>
      <rowBreaks count="2" manualBreakCount="2">
        <brk id="55" max="16383" man="1"/>
        <brk id="103" max="16383" man="1"/>
      </rowBreaks>
      <pageMargins left="0.5" right="0.5" top="0.5" bottom="0.75" header="0.5" footer="0.5"/>
      <pageSetup scale="89" fitToHeight="3" orientation="portrait" useFirstPageNumber="1" horizontalDpi="4294967292" r:id="rId2"/>
      <headerFooter alignWithMargins="0">
        <oddFooter>&amp;L&amp;"Times New Roman,Italic"&amp;8CDA Form 202 revised 8/1/2013
&amp;C&amp;"Times New Roman,Italic"&amp;9&amp;P&amp;R&amp;"Times New Roman,Italic"&amp;8&amp;A:&amp;D</oddFooter>
      </headerFooter>
    </customSheetView>
    <customSheetView guid="{602BBDD0-2A0B-434E-AE8E-4C472F9AEC01}" showPageBreaks="1" zeroValues="0" view="pageBreakPreview">
      <selection activeCell="B23" sqref="B23"/>
      <rowBreaks count="2" manualBreakCount="2">
        <brk id="55" max="16383" man="1"/>
        <brk id="103" max="16383" man="1"/>
      </rowBreaks>
      <pageMargins left="0.5" right="0.5" top="0.5" bottom="0.75" header="0.5" footer="0.5"/>
      <pageSetup scale="89" fitToHeight="3" orientation="portrait" useFirstPageNumber="1" horizontalDpi="4294967292" r:id="rId3"/>
      <headerFooter alignWithMargins="0">
        <oddFooter>&amp;L&amp;"Times New Roman,Italic"&amp;8CDA Form 202 (09/23/2008)&amp;C&amp;"Times New Roman,Italic"&amp;9&amp;P&amp;R&amp;"Times New Roman,Italic"&amp;8&amp;A:&amp;D</oddFooter>
      </headerFooter>
    </customSheetView>
    <customSheetView guid="{C2565ED2-FB16-4AD9-AFF0-CED4C44F72DA}" showPageBreaks="1" zeroValues="0" view="pageBreakPreview" showRuler="0">
      <selection activeCell="A4" sqref="A4"/>
      <rowBreaks count="2" manualBreakCount="2">
        <brk id="55" max="16383" man="1"/>
        <brk id="103" max="16383" man="1"/>
      </rowBreaks>
      <pageMargins left="0.5" right="0.5" top="0.5" bottom="0.75" header="0.5" footer="0.5"/>
      <pageSetup scale="89" fitToHeight="3" orientation="portrait" useFirstPageNumber="1" horizontalDpi="4294967292" r:id="rId4"/>
      <headerFooter alignWithMargins="0">
        <oddFooter>&amp;L&amp;"Times New Roman,Italic"&amp;8CDA Form 202 (09/23/2008)&amp;C&amp;"Times New Roman,Italic"&amp;9&amp;P&amp;R&amp;"Times New Roman,Italic"&amp;8&amp;A:&amp;D</oddFooter>
      </headerFooter>
    </customSheetView>
    <customSheetView guid="{0A080B76-CAC1-49D6-A14B-9DA724D07E2A}" showPageBreaks="1" zeroValues="0" view="pageBreakPreview" showRuler="0" topLeftCell="A22">
      <selection activeCell="F29" sqref="F29"/>
      <rowBreaks count="2" manualBreakCount="2">
        <brk id="55" max="16383" man="1"/>
        <brk id="103" max="16383" man="1"/>
      </rowBreaks>
      <pageMargins left="0.5" right="0.5" top="0.5" bottom="0.75" header="0.5" footer="0.5"/>
      <pageSetup scale="93" fitToHeight="3" orientation="portrait" useFirstPageNumber="1" horizontalDpi="4294967292" r:id="rId5"/>
      <headerFooter alignWithMargins="0">
        <oddFooter>&amp;L&amp;"Times New Roman,Italic"&amp;8CDA Form 202 (07/01/2008)&amp;C&amp;"Times New Roman,Italic"&amp;9&amp;P&amp;R&amp;"Times New Roman,Italic"&amp;8GENERAL INFORMATION:&amp;D</oddFooter>
      </headerFooter>
    </customSheetView>
    <customSheetView guid="{DC289960-5C22-11D6-B699-00010261CDBB}" showPageBreaks="1" zeroValues="0" showRuler="0" topLeftCell="A172">
      <selection activeCell="H105" sqref="H105"/>
      <rowBreaks count="4" manualBreakCount="4">
        <brk id="52" max="16383" man="1"/>
        <brk id="103" max="16383" man="1"/>
        <brk id="155" max="16383" man="1"/>
        <brk id="208" max="16383" man="1"/>
      </rowBreaks>
      <pageMargins left="0.5" right="0.5" top="0.5" bottom="0.75" header="0.5" footer="0.5"/>
      <pageSetup orientation="portrait" blackAndWhite="1" useFirstPageNumber="1" horizontalDpi="4294967292" r:id="rId6"/>
      <headerFooter alignWithMargins="0"/>
    </customSheetView>
    <customSheetView guid="{714B32FB-A92F-4F7C-8495-8C3BCEB888AE}" scale="110" showPageBreaks="1" zeroValues="0" view="pageBreakPreview" showRuler="0">
      <selection activeCell="J1" sqref="J1"/>
      <rowBreaks count="2" manualBreakCount="2">
        <brk id="55" max="16383" man="1"/>
        <brk id="103" max="16383" man="1"/>
      </rowBreaks>
      <pageMargins left="0.5" right="0.5" top="0.5" bottom="0.75" header="0.5" footer="0.5"/>
      <pageSetup scale="95" fitToHeight="3" orientation="portrait" useFirstPageNumber="1" horizontalDpi="4294967292" r:id="rId7"/>
      <headerFooter alignWithMargins="0">
        <oddFooter>&amp;L&amp;"Times New Roman,Italic"&amp;8CDA Form 202 (07/01/2008)&amp;C&amp;"Times New Roman,Italic"&amp;9&amp;P&amp;R&amp;"Times New Roman,Italic"&amp;8GENERAL INFORMATION:&amp;D</oddFooter>
      </headerFooter>
    </customSheetView>
    <customSheetView guid="{A1879216-4226-4AD8-8303-3842A38BCF1B}" showPageBreaks="1" zeroValues="0" view="pageBreakPreview" showRuler="0">
      <selection activeCell="A4" sqref="A4"/>
      <rowBreaks count="2" manualBreakCount="2">
        <brk id="55" max="16383" man="1"/>
        <brk id="103" max="16383" man="1"/>
      </rowBreaks>
      <pageMargins left="0.5" right="0.5" top="0.5" bottom="0.75" header="0.5" footer="0.5"/>
      <pageSetup scale="89" fitToHeight="3" orientation="portrait" useFirstPageNumber="1" horizontalDpi="4294967292" r:id="rId8"/>
      <headerFooter alignWithMargins="0">
        <oddFooter>&amp;L&amp;"Times New Roman,Italic"&amp;8CDA Form 202 (09/23/2008)&amp;C&amp;"Times New Roman,Italic"&amp;9&amp;P&amp;R&amp;"Times New Roman,Italic"&amp;8&amp;A:&amp;D</oddFooter>
      </headerFooter>
    </customSheetView>
    <customSheetView guid="{3B78583D-5B6A-4751-8EF2-A2270A01FB56}" showPageBreaks="1" zeroValues="0" view="pageBreakPreview" topLeftCell="A122">
      <selection activeCell="E117" sqref="E117"/>
      <rowBreaks count="2" manualBreakCount="2">
        <brk id="55" max="16383" man="1"/>
        <brk id="103" max="16383" man="1"/>
      </rowBreaks>
      <pageMargins left="0.5" right="0.5" top="0.5" bottom="0.75" header="0.5" footer="0.5"/>
      <pageSetup scale="89" fitToHeight="3" orientation="portrait" useFirstPageNumber="1" horizontalDpi="4294967292" r:id="rId9"/>
      <headerFooter alignWithMargins="0">
        <oddFooter>&amp;L&amp;"Times New Roman,Italic"&amp;8CDA Form 202 (09/23/2008)&amp;C&amp;"Times New Roman,Italic"&amp;9&amp;P&amp;R&amp;"Times New Roman,Italic"&amp;8&amp;A:&amp;D</oddFooter>
      </headerFooter>
    </customSheetView>
    <customSheetView guid="{9A1BF858-0700-49AF-A308-5283E02DA063}" showPageBreaks="1" zeroValues="0" view="pageBreakPreview">
      <selection activeCell="B23" sqref="B23"/>
      <rowBreaks count="2" manualBreakCount="2">
        <brk id="55" max="16383" man="1"/>
        <brk id="103" max="16383" man="1"/>
      </rowBreaks>
      <pageMargins left="0.5" right="0.5" top="0.5" bottom="0.75" header="0.5" footer="0.5"/>
      <pageSetup scale="89" fitToHeight="3" orientation="portrait" useFirstPageNumber="1" horizontalDpi="4294967292" r:id="rId10"/>
      <headerFooter alignWithMargins="0">
        <oddFooter>&amp;L&amp;"Times New Roman,Italic"&amp;8CDA Form 202 (09/23/2008)&amp;C&amp;"Times New Roman,Italic"&amp;9&amp;P&amp;R&amp;"Times New Roman,Italic"&amp;8&amp;A:&amp;D</oddFooter>
      </headerFooter>
    </customSheetView>
    <customSheetView guid="{C6533090-8A80-47A4-9BC4-E66215F4127C}" showPageBreaks="1" zeroValues="0" view="pageBreakPreview">
      <selection activeCell="D15" sqref="D15"/>
      <rowBreaks count="2" manualBreakCount="2">
        <brk id="56" max="16383" man="1"/>
        <brk id="104" max="16383" man="1"/>
      </rowBreaks>
      <pageMargins left="0.5" right="0.5" top="0.5" bottom="0.75" header="0.5" footer="0.5"/>
      <pageSetup scale="89" fitToHeight="3" orientation="portrait" useFirstPageNumber="1" horizontalDpi="4294967292" r:id="rId11"/>
      <headerFooter alignWithMargins="0">
        <oddFooter>&amp;L&amp;"Times New Roman,Italic"&amp;8CDA Form 202 (09/23/2008)&amp;C&amp;"Times New Roman,Italic"&amp;9&amp;P&amp;R&amp;"Times New Roman,Italic"&amp;8&amp;A:&amp;D</oddFooter>
      </headerFooter>
    </customSheetView>
    <customSheetView guid="{3659D36C-86F8-45BE-8B0F-DC260D021512}" showPageBreaks="1" zeroValues="0" view="pageBreakPreview">
      <selection activeCell="D5" sqref="D5"/>
      <rowBreaks count="2" manualBreakCount="2">
        <brk id="55" max="16383" man="1"/>
        <brk id="103" max="16383" man="1"/>
      </rowBreaks>
      <pageMargins left="0.5" right="0.5" top="0.5" bottom="0.75" header="0.5" footer="0.5"/>
      <pageSetup scale="89" fitToHeight="3" orientation="portrait" useFirstPageNumber="1" horizontalDpi="4294967292" r:id="rId12"/>
      <headerFooter alignWithMargins="0">
        <oddFooter>&amp;L&amp;"Times New Roman,Italic"&amp;8CDA Form 202 revised 7/2013
&amp;C&amp;"Times New Roman,Italic"&amp;9&amp;P&amp;R&amp;"Times New Roman,Italic"&amp;8&amp;A:&amp;D</oddFooter>
      </headerFooter>
    </customSheetView>
    <customSheetView guid="{8142EFA3-2DB8-4FA0-90CC-65C61CCEFD62}" showPageBreaks="1" zeroValues="0" view="pageBreakPreview">
      <selection activeCell="D5" sqref="D5"/>
      <rowBreaks count="2" manualBreakCount="2">
        <brk id="55" max="16383" man="1"/>
        <brk id="103" max="16383" man="1"/>
      </rowBreaks>
      <pageMargins left="0.5" right="0.5" top="0.5" bottom="0.75" header="0.5" footer="0.5"/>
      <pageSetup scale="89" fitToHeight="3" orientation="portrait" useFirstPageNumber="1" horizontalDpi="4294967292" r:id="rId13"/>
      <headerFooter alignWithMargins="0">
        <oddFooter>&amp;L&amp;"Times New Roman,Italic"&amp;8CDA Form 202 revised 7/2013
&amp;C&amp;"Times New Roman,Italic"&amp;9&amp;P&amp;R&amp;"Times New Roman,Italic"&amp;8&amp;A:&amp;D</oddFooter>
      </headerFooter>
    </customSheetView>
  </customSheetViews>
  <mergeCells count="4">
    <mergeCell ref="H51:H52"/>
    <mergeCell ref="I51:I52"/>
    <mergeCell ref="B1:H2"/>
    <mergeCell ref="D101:F101"/>
  </mergeCells>
  <phoneticPr fontId="17" type="noConversion"/>
  <dataValidations disablePrompts="1" count="1">
    <dataValidation type="list" allowBlank="1" showInputMessage="1" showErrorMessage="1" sqref="D101:F101">
      <formula1>$L$96:$L$103</formula1>
    </dataValidation>
  </dataValidations>
  <pageMargins left="0.5" right="0.5" top="0.5" bottom="0.75" header="0.5" footer="0.5"/>
  <pageSetup scale="88" fitToHeight="3" orientation="portrait" useFirstPageNumber="1" horizontalDpi="1200" verticalDpi="1200" r:id="rId14"/>
  <headerFooter alignWithMargins="0">
    <oddFooter>&amp;L&amp;"Times New Roman,Italic"&amp;8CDA Form 202 revised 10/25/16&amp;C&amp;"Times New Roman,Italic"&amp;9&amp;P&amp;R&amp;"Times New Roman,Italic"&amp;8&amp;A:&amp;D</oddFooter>
  </headerFooter>
  <rowBreaks count="2" manualBreakCount="2">
    <brk id="55" max="16383" man="1"/>
    <brk id="103" max="16383" man="1"/>
  </rowBreaks>
  <drawing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view="pageLayout" zoomScaleNormal="100" zoomScaleSheetLayoutView="100" workbookViewId="0"/>
  </sheetViews>
  <sheetFormatPr defaultRowHeight="12.75" x14ac:dyDescent="0.2"/>
  <cols>
    <col min="1" max="1" width="13.5" customWidth="1"/>
    <col min="2" max="2" width="16.33203125" bestFit="1" customWidth="1"/>
    <col min="3" max="3" width="14.5" bestFit="1" customWidth="1"/>
    <col min="4" max="4" width="22" bestFit="1" customWidth="1"/>
    <col min="5" max="5" width="14.33203125" bestFit="1" customWidth="1"/>
    <col min="6" max="6" width="18.33203125" bestFit="1" customWidth="1"/>
  </cols>
  <sheetData>
    <row r="1" spans="1:6" ht="19.5" x14ac:dyDescent="0.35">
      <c r="A1" s="61" t="s">
        <v>631</v>
      </c>
      <c r="B1" s="62"/>
      <c r="C1" s="62"/>
      <c r="D1" s="62"/>
      <c r="E1" s="62"/>
      <c r="F1" s="62"/>
    </row>
    <row r="2" spans="1:6" x14ac:dyDescent="0.2">
      <c r="A2" s="409" t="s">
        <v>472</v>
      </c>
      <c r="B2" s="410">
        <f>GENERAL!B6</f>
        <v>0</v>
      </c>
      <c r="C2" s="57"/>
      <c r="D2" s="57"/>
      <c r="E2" s="57"/>
      <c r="F2" s="57"/>
    </row>
    <row r="3" spans="1:6" x14ac:dyDescent="0.2">
      <c r="A3" s="6"/>
      <c r="B3" s="6"/>
      <c r="C3" s="6"/>
      <c r="D3" s="6"/>
      <c r="E3" s="6"/>
      <c r="F3" s="6"/>
    </row>
    <row r="4" spans="1:6" x14ac:dyDescent="0.2">
      <c r="A4" s="21" t="s">
        <v>632</v>
      </c>
      <c r="B4" s="6"/>
      <c r="C4" s="6"/>
      <c r="D4" s="6"/>
      <c r="E4" s="6"/>
      <c r="F4" s="6"/>
    </row>
    <row r="5" spans="1:6" x14ac:dyDescent="0.2">
      <c r="A5" s="392" t="s">
        <v>634</v>
      </c>
      <c r="B5" s="393" t="s">
        <v>633</v>
      </c>
      <c r="C5" s="2" t="s">
        <v>635</v>
      </c>
      <c r="D5" s="2" t="s">
        <v>636</v>
      </c>
      <c r="E5" s="2" t="s">
        <v>637</v>
      </c>
      <c r="F5" s="394" t="s">
        <v>164</v>
      </c>
    </row>
    <row r="6" spans="1:6" x14ac:dyDescent="0.2">
      <c r="A6" s="15"/>
      <c r="B6" s="385"/>
      <c r="C6" s="85"/>
      <c r="D6" s="184"/>
      <c r="E6" s="390"/>
      <c r="F6" s="87"/>
    </row>
    <row r="7" spans="1:6" x14ac:dyDescent="0.2">
      <c r="A7" s="15"/>
      <c r="B7" s="385"/>
      <c r="C7" s="85"/>
      <c r="D7" s="184"/>
      <c r="E7" s="390"/>
      <c r="F7" s="87"/>
    </row>
    <row r="8" spans="1:6" x14ac:dyDescent="0.2">
      <c r="A8" s="15"/>
      <c r="B8" s="385"/>
      <c r="C8" s="85"/>
      <c r="D8" s="221"/>
      <c r="E8" s="391"/>
      <c r="F8" s="87"/>
    </row>
    <row r="9" spans="1:6" x14ac:dyDescent="0.2">
      <c r="A9" s="15"/>
      <c r="B9" s="386"/>
      <c r="C9" s="85"/>
      <c r="D9" s="184"/>
      <c r="E9" s="390"/>
      <c r="F9" s="87"/>
    </row>
    <row r="10" spans="1:6" x14ac:dyDescent="0.2">
      <c r="A10" s="15"/>
      <c r="B10" s="386"/>
      <c r="C10" s="85"/>
      <c r="D10" s="184"/>
      <c r="E10" s="390"/>
      <c r="F10" s="87"/>
    </row>
    <row r="11" spans="1:6" x14ac:dyDescent="0.2">
      <c r="A11" s="99"/>
      <c r="B11" s="385"/>
      <c r="C11" s="85"/>
      <c r="D11" s="184"/>
      <c r="E11" s="390"/>
      <c r="F11" s="87"/>
    </row>
    <row r="12" spans="1:6" x14ac:dyDescent="0.2">
      <c r="A12" s="99"/>
      <c r="B12" s="385"/>
      <c r="C12" s="85"/>
      <c r="D12" s="184"/>
      <c r="E12" s="413"/>
      <c r="F12" s="414"/>
    </row>
    <row r="13" spans="1:6" x14ac:dyDescent="0.2">
      <c r="A13" s="15"/>
      <c r="B13" s="385"/>
      <c r="C13" s="411"/>
      <c r="D13" s="412"/>
      <c r="E13" s="415" t="s">
        <v>33</v>
      </c>
      <c r="F13" s="415"/>
    </row>
    <row r="14" spans="1:6" x14ac:dyDescent="0.2">
      <c r="A14" s="21" t="s">
        <v>638</v>
      </c>
      <c r="B14" s="8"/>
      <c r="C14" s="8"/>
      <c r="D14" s="356">
        <f>SUM(D6:D13)</f>
        <v>0</v>
      </c>
      <c r="E14" s="8"/>
      <c r="F14" s="8"/>
    </row>
  </sheetData>
  <customSheetViews>
    <customSheetView guid="{C39AB591-3723-49A0-B177-B840906E8341}">
      <selection activeCell="B4" sqref="B4"/>
      <pageMargins left="0.75" right="0.75" top="1" bottom="1" header="0.5" footer="0.5"/>
      <pageSetup orientation="portrait" r:id="rId1"/>
      <headerFooter alignWithMargins="0"/>
    </customSheetView>
    <customSheetView guid="{E132EC1F-F891-4922-AB90-4FA7835D9B5A}">
      <selection activeCell="B4" sqref="B4"/>
      <pageMargins left="0.75" right="0.75" top="1" bottom="1" header="0.5" footer="0.5"/>
      <pageSetup orientation="portrait" r:id="rId2"/>
      <headerFooter alignWithMargins="0"/>
    </customSheetView>
    <customSheetView guid="{602BBDD0-2A0B-434E-AE8E-4C472F9AEC01}">
      <selection sqref="A1:XFD1048576"/>
      <pageMargins left="0.75" right="0.75" top="1" bottom="1" header="0.5" footer="0.5"/>
      <pageSetup orientation="portrait" r:id="rId3"/>
      <headerFooter alignWithMargins="0"/>
    </customSheetView>
    <customSheetView guid="{C2565ED2-FB16-4AD9-AFF0-CED4C44F72DA}" showPageBreaks="1" showRuler="0">
      <selection activeCell="B4" sqref="B4"/>
      <pageMargins left="0.75" right="0.75" top="1" bottom="1" header="0.5" footer="0.5"/>
      <pageSetup orientation="portrait" r:id="rId4"/>
      <headerFooter alignWithMargins="0"/>
    </customSheetView>
    <customSheetView guid="{0A080B76-CAC1-49D6-A14B-9DA724D07E2A}" showRuler="0">
      <selection activeCell="D31" sqref="D31"/>
      <pageMargins left="0.75" right="0.75" top="1" bottom="1" header="0.5" footer="0.5"/>
      <headerFooter alignWithMargins="0"/>
    </customSheetView>
    <customSheetView guid="{A1879216-4226-4AD8-8303-3842A38BCF1B}" showRuler="0">
      <selection activeCell="B4" sqref="B4"/>
      <pageMargins left="0.75" right="0.75" top="1" bottom="1" header="0.5" footer="0.5"/>
      <pageSetup orientation="portrait" r:id="rId5"/>
      <headerFooter alignWithMargins="0"/>
    </customSheetView>
    <customSheetView guid="{3B78583D-5B6A-4751-8EF2-A2270A01FB56}">
      <selection activeCell="B4" sqref="B4"/>
      <pageMargins left="0.75" right="0.75" top="1" bottom="1" header="0.5" footer="0.5"/>
      <pageSetup orientation="portrait" r:id="rId6"/>
      <headerFooter alignWithMargins="0"/>
    </customSheetView>
    <customSheetView guid="{9A1BF858-0700-49AF-A308-5283E02DA063}">
      <selection sqref="A1:XFD1048576"/>
      <pageMargins left="0.75" right="0.75" top="1" bottom="1" header="0.5" footer="0.5"/>
      <pageSetup orientation="portrait" r:id="rId7"/>
      <headerFooter alignWithMargins="0"/>
    </customSheetView>
    <customSheetView guid="{C6533090-8A80-47A4-9BC4-E66215F4127C}">
      <selection sqref="A1:XFD1048576"/>
      <pageMargins left="0.75" right="0.75" top="1" bottom="1" header="0.5" footer="0.5"/>
      <pageSetup orientation="portrait" r:id="rId8"/>
      <headerFooter alignWithMargins="0"/>
    </customSheetView>
    <customSheetView guid="{3659D36C-86F8-45BE-8B0F-DC260D021512}">
      <selection activeCell="B4" sqref="B4"/>
      <pageMargins left="0.75" right="0.75" top="1" bottom="1" header="0.5" footer="0.5"/>
      <pageSetup orientation="portrait" r:id="rId9"/>
      <headerFooter alignWithMargins="0"/>
    </customSheetView>
    <customSheetView guid="{8142EFA3-2DB8-4FA0-90CC-65C61CCEFD62}">
      <selection activeCell="B4" sqref="B4"/>
      <pageMargins left="0.75" right="0.75" top="1" bottom="1" header="0.5" footer="0.5"/>
      <pageSetup orientation="portrait" r:id="rId10"/>
      <headerFooter alignWithMargins="0"/>
    </customSheetView>
  </customSheetViews>
  <phoneticPr fontId="17" type="noConversion"/>
  <printOptions horizontalCentered="1"/>
  <pageMargins left="0.5" right="0.5" top="0.5" bottom="0.75" header="0.5" footer="0.5"/>
  <pageSetup scale="95" firstPageNumber="22" orientation="portrait" useFirstPageNumber="1" r:id="rId11"/>
  <headerFooter alignWithMargins="0">
    <oddFooter>&amp;LCDA Form 202 revised 10/25/16&amp;C&amp;P&amp;R&amp;A:&amp;D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6"/>
  <sheetViews>
    <sheetView view="pageLayout" zoomScaleNormal="100" workbookViewId="0"/>
  </sheetViews>
  <sheetFormatPr defaultRowHeight="12.75" x14ac:dyDescent="0.2"/>
  <cols>
    <col min="1" max="1" width="9.33203125" style="452"/>
    <col min="2" max="2" width="88" style="452" customWidth="1"/>
    <col min="3" max="16384" width="9.33203125" style="452"/>
  </cols>
  <sheetData>
    <row r="1" spans="1:2" ht="15" customHeight="1" x14ac:dyDescent="0.2">
      <c r="B1" s="452" t="s">
        <v>772</v>
      </c>
    </row>
    <row r="2" spans="1:2" ht="15" customHeight="1" x14ac:dyDescent="0.2">
      <c r="A2" s="452" t="s">
        <v>773</v>
      </c>
    </row>
    <row r="3" spans="1:2" ht="15" customHeight="1" x14ac:dyDescent="0.2">
      <c r="A3" s="452" t="s">
        <v>774</v>
      </c>
    </row>
    <row r="4" spans="1:2" ht="8.1" customHeight="1" x14ac:dyDescent="0.2"/>
    <row r="5" spans="1:2" ht="15" customHeight="1" x14ac:dyDescent="0.2">
      <c r="A5" s="453" t="s">
        <v>646</v>
      </c>
      <c r="B5" s="454"/>
    </row>
    <row r="6" spans="1:2" ht="15" customHeight="1" x14ac:dyDescent="0.2">
      <c r="B6" s="452" t="s">
        <v>775</v>
      </c>
    </row>
    <row r="7" spans="1:2" ht="15" customHeight="1" x14ac:dyDescent="0.2">
      <c r="A7" s="452" t="s">
        <v>776</v>
      </c>
    </row>
    <row r="8" spans="1:2" ht="15" customHeight="1" x14ac:dyDescent="0.2">
      <c r="A8" s="452" t="s">
        <v>777</v>
      </c>
    </row>
    <row r="9" spans="1:2" ht="15" customHeight="1" x14ac:dyDescent="0.2">
      <c r="A9" s="452" t="s">
        <v>778</v>
      </c>
    </row>
    <row r="10" spans="1:2" ht="8.1" customHeight="1" x14ac:dyDescent="0.2"/>
    <row r="11" spans="1:2" ht="15" customHeight="1" x14ac:dyDescent="0.2">
      <c r="A11" s="453" t="s">
        <v>779</v>
      </c>
      <c r="B11" s="454"/>
    </row>
    <row r="12" spans="1:2" ht="15" customHeight="1" x14ac:dyDescent="0.2">
      <c r="B12" s="452" t="s">
        <v>780</v>
      </c>
    </row>
    <row r="13" spans="1:2" ht="15" customHeight="1" x14ac:dyDescent="0.2">
      <c r="A13" s="452" t="s">
        <v>781</v>
      </c>
    </row>
    <row r="14" spans="1:2" ht="15" customHeight="1" x14ac:dyDescent="0.2">
      <c r="A14" s="452" t="s">
        <v>782</v>
      </c>
    </row>
    <row r="15" spans="1:2" ht="15" customHeight="1" x14ac:dyDescent="0.2">
      <c r="A15" s="452" t="s">
        <v>783</v>
      </c>
    </row>
    <row r="16" spans="1:2" ht="8.1" customHeight="1" x14ac:dyDescent="0.2"/>
    <row r="17" spans="1:2" ht="15" customHeight="1" x14ac:dyDescent="0.2">
      <c r="A17" s="453" t="s">
        <v>647</v>
      </c>
      <c r="B17" s="454"/>
    </row>
    <row r="18" spans="1:2" ht="15" customHeight="1" x14ac:dyDescent="0.2">
      <c r="B18" s="452" t="s">
        <v>784</v>
      </c>
    </row>
    <row r="19" spans="1:2" ht="15" customHeight="1" x14ac:dyDescent="0.2">
      <c r="A19" s="452" t="s">
        <v>785</v>
      </c>
    </row>
    <row r="20" spans="1:2" ht="15" customHeight="1" x14ac:dyDescent="0.2">
      <c r="A20" s="452" t="s">
        <v>786</v>
      </c>
    </row>
    <row r="21" spans="1:2" ht="15" customHeight="1" x14ac:dyDescent="0.2">
      <c r="A21" s="452" t="s">
        <v>787</v>
      </c>
    </row>
    <row r="22" spans="1:2" ht="15" customHeight="1" x14ac:dyDescent="0.2">
      <c r="A22" s="452" t="s">
        <v>788</v>
      </c>
    </row>
    <row r="23" spans="1:2" ht="15" customHeight="1" x14ac:dyDescent="0.2">
      <c r="A23" s="452" t="s">
        <v>789</v>
      </c>
    </row>
    <row r="24" spans="1:2" ht="15" customHeight="1" x14ac:dyDescent="0.2">
      <c r="B24" s="452" t="s">
        <v>790</v>
      </c>
    </row>
    <row r="25" spans="1:2" ht="15" customHeight="1" x14ac:dyDescent="0.2">
      <c r="A25" s="452" t="s">
        <v>791</v>
      </c>
    </row>
    <row r="26" spans="1:2" ht="15" customHeight="1" x14ac:dyDescent="0.2">
      <c r="A26" s="452" t="s">
        <v>792</v>
      </c>
    </row>
    <row r="27" spans="1:2" ht="15" customHeight="1" x14ac:dyDescent="0.2">
      <c r="A27" s="452" t="s">
        <v>793</v>
      </c>
    </row>
    <row r="28" spans="1:2" ht="15" customHeight="1" x14ac:dyDescent="0.2">
      <c r="A28" s="452" t="s">
        <v>794</v>
      </c>
    </row>
    <row r="29" spans="1:2" ht="15" customHeight="1" x14ac:dyDescent="0.2">
      <c r="A29" s="452" t="s">
        <v>795</v>
      </c>
    </row>
    <row r="30" spans="1:2" ht="15" customHeight="1" x14ac:dyDescent="0.2">
      <c r="A30" s="452" t="s">
        <v>796</v>
      </c>
    </row>
    <row r="31" spans="1:2" ht="15" customHeight="1" x14ac:dyDescent="0.2">
      <c r="A31" s="452" t="s">
        <v>797</v>
      </c>
    </row>
    <row r="32" spans="1:2" ht="8.1" customHeight="1" x14ac:dyDescent="0.2"/>
    <row r="33" spans="1:2" ht="15" customHeight="1" x14ac:dyDescent="0.2">
      <c r="A33" s="453" t="s">
        <v>648</v>
      </c>
      <c r="B33" s="454"/>
    </row>
    <row r="34" spans="1:2" ht="15" customHeight="1" x14ac:dyDescent="0.2">
      <c r="B34" s="452" t="s">
        <v>798</v>
      </c>
    </row>
    <row r="35" spans="1:2" ht="15" customHeight="1" x14ac:dyDescent="0.2">
      <c r="A35" s="452" t="s">
        <v>799</v>
      </c>
    </row>
    <row r="36" spans="1:2" ht="15" customHeight="1" x14ac:dyDescent="0.2">
      <c r="A36" s="452" t="s">
        <v>800</v>
      </c>
    </row>
    <row r="37" spans="1:2" ht="15" customHeight="1" x14ac:dyDescent="0.2">
      <c r="A37" s="452" t="s">
        <v>801</v>
      </c>
    </row>
    <row r="38" spans="1:2" ht="15" customHeight="1" x14ac:dyDescent="0.2">
      <c r="A38" s="452" t="s">
        <v>802</v>
      </c>
    </row>
    <row r="39" spans="1:2" ht="15" customHeight="1" x14ac:dyDescent="0.2">
      <c r="A39" s="452" t="s">
        <v>803</v>
      </c>
    </row>
    <row r="40" spans="1:2" ht="15" customHeight="1" x14ac:dyDescent="0.2">
      <c r="A40" s="452" t="s">
        <v>804</v>
      </c>
    </row>
    <row r="41" spans="1:2" ht="7.5" customHeight="1" x14ac:dyDescent="0.2"/>
    <row r="42" spans="1:2" ht="15" customHeight="1" x14ac:dyDescent="0.2">
      <c r="A42" s="453" t="s">
        <v>649</v>
      </c>
      <c r="B42" s="454"/>
    </row>
    <row r="43" spans="1:2" ht="15" customHeight="1" x14ac:dyDescent="0.2">
      <c r="B43" s="452" t="s">
        <v>805</v>
      </c>
    </row>
    <row r="44" spans="1:2" ht="15" customHeight="1" x14ac:dyDescent="0.2">
      <c r="A44" s="452" t="s">
        <v>806</v>
      </c>
    </row>
    <row r="45" spans="1:2" ht="15" customHeight="1" x14ac:dyDescent="0.2">
      <c r="A45" s="452" t="s">
        <v>807</v>
      </c>
    </row>
    <row r="46" spans="1:2" ht="15" customHeight="1" x14ac:dyDescent="0.2">
      <c r="A46" s="452" t="s">
        <v>808</v>
      </c>
    </row>
    <row r="47" spans="1:2" ht="15" customHeight="1" x14ac:dyDescent="0.2">
      <c r="A47" s="452" t="s">
        <v>809</v>
      </c>
    </row>
    <row r="48" spans="1:2" ht="15" customHeight="1" x14ac:dyDescent="0.2">
      <c r="A48" s="452" t="s">
        <v>810</v>
      </c>
    </row>
    <row r="49" spans="1:2" ht="15" customHeight="1" x14ac:dyDescent="0.2">
      <c r="A49" s="452" t="s">
        <v>811</v>
      </c>
    </row>
    <row r="50" spans="1:2" ht="15" customHeight="1" x14ac:dyDescent="0.2">
      <c r="B50" s="452" t="s">
        <v>812</v>
      </c>
    </row>
    <row r="51" spans="1:2" ht="15" customHeight="1" x14ac:dyDescent="0.2">
      <c r="A51" s="452" t="s">
        <v>813</v>
      </c>
    </row>
    <row r="52" spans="1:2" ht="15" customHeight="1" x14ac:dyDescent="0.2">
      <c r="A52" s="452" t="s">
        <v>814</v>
      </c>
    </row>
    <row r="53" spans="1:2" ht="15" customHeight="1" x14ac:dyDescent="0.2">
      <c r="A53" s="452" t="s">
        <v>815</v>
      </c>
    </row>
    <row r="54" spans="1:2" ht="15" customHeight="1" x14ac:dyDescent="0.2">
      <c r="A54" s="452" t="s">
        <v>816</v>
      </c>
    </row>
    <row r="55" spans="1:2" ht="15" customHeight="1" x14ac:dyDescent="0.2">
      <c r="A55" s="452" t="s">
        <v>817</v>
      </c>
    </row>
    <row r="56" spans="1:2" ht="15" customHeight="1" x14ac:dyDescent="0.2">
      <c r="B56" s="452" t="s">
        <v>818</v>
      </c>
    </row>
    <row r="57" spans="1:2" ht="15" customHeight="1" x14ac:dyDescent="0.2">
      <c r="A57" s="452" t="s">
        <v>819</v>
      </c>
    </row>
    <row r="58" spans="1:2" ht="15" customHeight="1" x14ac:dyDescent="0.2">
      <c r="A58" s="452" t="s">
        <v>820</v>
      </c>
    </row>
    <row r="59" spans="1:2" ht="15" customHeight="1" x14ac:dyDescent="0.2">
      <c r="A59" s="452" t="s">
        <v>821</v>
      </c>
    </row>
    <row r="60" spans="1:2" ht="15" customHeight="1" x14ac:dyDescent="0.2">
      <c r="A60" s="452" t="s">
        <v>822</v>
      </c>
    </row>
    <row r="61" spans="1:2" ht="15" customHeight="1" x14ac:dyDescent="0.2">
      <c r="A61" s="452" t="s">
        <v>823</v>
      </c>
    </row>
    <row r="62" spans="1:2" ht="15" customHeight="1" x14ac:dyDescent="0.2">
      <c r="A62" s="452" t="s">
        <v>824</v>
      </c>
    </row>
    <row r="63" spans="1:2" ht="15" customHeight="1" x14ac:dyDescent="0.2">
      <c r="A63" s="452" t="s">
        <v>825</v>
      </c>
    </row>
    <row r="64" spans="1:2" ht="15" customHeight="1" x14ac:dyDescent="0.2">
      <c r="A64" s="452" t="s">
        <v>826</v>
      </c>
    </row>
    <row r="65" spans="1:2" ht="15" customHeight="1" x14ac:dyDescent="0.2">
      <c r="A65" s="452" t="s">
        <v>827</v>
      </c>
    </row>
    <row r="66" spans="1:2" ht="15" customHeight="1" x14ac:dyDescent="0.2">
      <c r="A66" s="452" t="s">
        <v>828</v>
      </c>
    </row>
    <row r="67" spans="1:2" ht="15" customHeight="1" x14ac:dyDescent="0.2">
      <c r="A67" s="452" t="s">
        <v>829</v>
      </c>
    </row>
    <row r="68" spans="1:2" ht="8.1" customHeight="1" x14ac:dyDescent="0.2"/>
    <row r="69" spans="1:2" ht="15" customHeight="1" x14ac:dyDescent="0.2">
      <c r="A69" s="453" t="s">
        <v>650</v>
      </c>
      <c r="B69" s="454"/>
    </row>
    <row r="70" spans="1:2" ht="15" customHeight="1" x14ac:dyDescent="0.2">
      <c r="B70" s="452" t="s">
        <v>830</v>
      </c>
    </row>
    <row r="71" spans="1:2" ht="15" customHeight="1" x14ac:dyDescent="0.2">
      <c r="A71" s="452" t="s">
        <v>831</v>
      </c>
    </row>
    <row r="72" spans="1:2" ht="15" customHeight="1" x14ac:dyDescent="0.2">
      <c r="A72" s="452" t="s">
        <v>832</v>
      </c>
    </row>
    <row r="73" spans="1:2" ht="15" customHeight="1" x14ac:dyDescent="0.2">
      <c r="A73" s="452" t="s">
        <v>833</v>
      </c>
    </row>
    <row r="74" spans="1:2" ht="15" customHeight="1" x14ac:dyDescent="0.2">
      <c r="A74" s="452" t="s">
        <v>834</v>
      </c>
    </row>
    <row r="75" spans="1:2" ht="15" customHeight="1" x14ac:dyDescent="0.2">
      <c r="A75" s="452" t="s">
        <v>835</v>
      </c>
    </row>
    <row r="76" spans="1:2" ht="15" customHeight="1" x14ac:dyDescent="0.2">
      <c r="A76" s="452" t="s">
        <v>836</v>
      </c>
    </row>
    <row r="77" spans="1:2" ht="15" customHeight="1" x14ac:dyDescent="0.2">
      <c r="B77" s="452" t="s">
        <v>837</v>
      </c>
    </row>
    <row r="78" spans="1:2" ht="15" customHeight="1" x14ac:dyDescent="0.2">
      <c r="A78" s="452" t="s">
        <v>838</v>
      </c>
    </row>
    <row r="79" spans="1:2" ht="15" customHeight="1" x14ac:dyDescent="0.2">
      <c r="A79" s="452" t="s">
        <v>839</v>
      </c>
    </row>
    <row r="80" spans="1:2" ht="15" customHeight="1" x14ac:dyDescent="0.2">
      <c r="A80" s="452" t="s">
        <v>840</v>
      </c>
    </row>
    <row r="81" spans="1:2" ht="15" customHeight="1" x14ac:dyDescent="0.2">
      <c r="B81" s="452" t="s">
        <v>841</v>
      </c>
    </row>
    <row r="82" spans="1:2" ht="15" customHeight="1" x14ac:dyDescent="0.2">
      <c r="A82" s="452" t="s">
        <v>842</v>
      </c>
    </row>
    <row r="83" spans="1:2" ht="15" customHeight="1" x14ac:dyDescent="0.2">
      <c r="A83" s="452" t="s">
        <v>843</v>
      </c>
    </row>
    <row r="84" spans="1:2" ht="15" customHeight="1" x14ac:dyDescent="0.2">
      <c r="A84" s="452" t="s">
        <v>844</v>
      </c>
    </row>
    <row r="85" spans="1:2" ht="15" customHeight="1" x14ac:dyDescent="0.2">
      <c r="A85" s="452" t="s">
        <v>845</v>
      </c>
    </row>
    <row r="86" spans="1:2" ht="15" customHeight="1" x14ac:dyDescent="0.2">
      <c r="A86" s="452" t="s">
        <v>846</v>
      </c>
    </row>
    <row r="87" spans="1:2" ht="15" customHeight="1" x14ac:dyDescent="0.2">
      <c r="A87" s="452" t="s">
        <v>847</v>
      </c>
    </row>
    <row r="88" spans="1:2" ht="15" customHeight="1" x14ac:dyDescent="0.2">
      <c r="A88" s="452" t="s">
        <v>848</v>
      </c>
    </row>
    <row r="89" spans="1:2" ht="15" customHeight="1" x14ac:dyDescent="0.2">
      <c r="A89" s="452" t="s">
        <v>849</v>
      </c>
    </row>
    <row r="90" spans="1:2" ht="15" customHeight="1" x14ac:dyDescent="0.2">
      <c r="A90" s="452" t="s">
        <v>850</v>
      </c>
    </row>
    <row r="91" spans="1:2" ht="7.5" customHeight="1" x14ac:dyDescent="0.2"/>
    <row r="92" spans="1:2" ht="15" customHeight="1" x14ac:dyDescent="0.2">
      <c r="A92" s="453" t="s">
        <v>851</v>
      </c>
      <c r="B92" s="454"/>
    </row>
    <row r="93" spans="1:2" ht="15" customHeight="1" x14ac:dyDescent="0.2">
      <c r="B93" s="452" t="s">
        <v>852</v>
      </c>
    </row>
    <row r="94" spans="1:2" ht="15" customHeight="1" x14ac:dyDescent="0.2">
      <c r="A94" s="452" t="s">
        <v>853</v>
      </c>
    </row>
    <row r="95" spans="1:2" ht="15" customHeight="1" x14ac:dyDescent="0.2">
      <c r="A95" s="452" t="s">
        <v>854</v>
      </c>
    </row>
    <row r="96" spans="1:2" ht="15" customHeight="1" x14ac:dyDescent="0.2">
      <c r="A96" s="452" t="s">
        <v>855</v>
      </c>
    </row>
    <row r="97" spans="1:2" ht="15" customHeight="1" x14ac:dyDescent="0.2">
      <c r="A97" s="452" t="s">
        <v>856</v>
      </c>
    </row>
    <row r="98" spans="1:2" ht="15" customHeight="1" x14ac:dyDescent="0.2">
      <c r="A98" s="452" t="s">
        <v>857</v>
      </c>
    </row>
    <row r="99" spans="1:2" ht="7.5" customHeight="1" x14ac:dyDescent="0.2"/>
    <row r="100" spans="1:2" ht="15" customHeight="1" x14ac:dyDescent="0.2">
      <c r="B100" s="452" t="s">
        <v>858</v>
      </c>
    </row>
    <row r="101" spans="1:2" ht="15" customHeight="1" x14ac:dyDescent="0.2">
      <c r="A101" s="452" t="s">
        <v>859</v>
      </c>
    </row>
    <row r="102" spans="1:2" ht="15" customHeight="1" x14ac:dyDescent="0.2"/>
    <row r="103" spans="1:2" ht="15" customHeight="1" x14ac:dyDescent="0.2"/>
    <row r="104" spans="1:2" ht="15" customHeight="1" x14ac:dyDescent="0.2">
      <c r="B104" s="455" t="s">
        <v>861</v>
      </c>
    </row>
    <row r="105" spans="1:2" ht="15" customHeight="1" x14ac:dyDescent="0.2">
      <c r="B105" s="455" t="s">
        <v>860</v>
      </c>
    </row>
    <row r="106" spans="1:2" ht="15" customHeight="1" x14ac:dyDescent="0.2"/>
    <row r="107" spans="1:2" ht="15" customHeight="1" x14ac:dyDescent="0.2"/>
    <row r="108" spans="1:2" ht="15" customHeight="1" x14ac:dyDescent="0.2">
      <c r="B108" s="455" t="s">
        <v>862</v>
      </c>
    </row>
    <row r="109" spans="1:2" ht="15" customHeight="1" x14ac:dyDescent="0.2">
      <c r="B109" s="455"/>
    </row>
    <row r="110" spans="1:2" ht="15" customHeight="1" x14ac:dyDescent="0.2">
      <c r="B110" s="455" t="s">
        <v>863</v>
      </c>
    </row>
    <row r="111" spans="1:2" ht="15" customHeight="1" x14ac:dyDescent="0.2">
      <c r="B111" s="455"/>
    </row>
    <row r="112" spans="1:2" ht="15" customHeight="1" x14ac:dyDescent="0.2">
      <c r="B112" s="455" t="s">
        <v>864</v>
      </c>
    </row>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sheetData>
  <printOptions horizontalCentered="1"/>
  <pageMargins left="0.75" right="0.75" top="1.3" bottom="1" header="0.75" footer="1"/>
  <pageSetup firstPageNumber="23" orientation="portrait" useFirstPageNumber="1" r:id="rId1"/>
  <headerFooter>
    <oddHeader>&amp;C&amp;"Arial,Regular"CERTIFICATIONS</oddHeader>
  </headerFooter>
  <rowBreaks count="2" manualBreakCount="2">
    <brk id="41" max="16383" man="1"/>
    <brk id="8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view="pageLayout" zoomScaleNormal="100" workbookViewId="0">
      <selection activeCell="A2" sqref="A2"/>
    </sheetView>
  </sheetViews>
  <sheetFormatPr defaultRowHeight="12.75" x14ac:dyDescent="0.2"/>
  <cols>
    <col min="1" max="9" width="9.33203125" style="458"/>
    <col min="10" max="10" width="14" style="456" customWidth="1"/>
    <col min="11" max="16384" width="9.33203125" style="458"/>
  </cols>
  <sheetData>
    <row r="1" spans="1:11" ht="15.75" x14ac:dyDescent="0.2">
      <c r="A1" s="585" t="s">
        <v>651</v>
      </c>
      <c r="B1" s="585"/>
      <c r="C1" s="585"/>
      <c r="D1" s="585"/>
      <c r="E1" s="585"/>
      <c r="F1" s="585"/>
      <c r="G1" s="585"/>
      <c r="H1" s="586"/>
      <c r="I1" s="586"/>
      <c r="K1" s="457"/>
    </row>
    <row r="2" spans="1:11" ht="38.25" customHeight="1" thickBot="1" x14ac:dyDescent="0.3">
      <c r="A2" s="459"/>
      <c r="B2" s="587" t="s">
        <v>653</v>
      </c>
      <c r="C2" s="587"/>
      <c r="D2" s="587"/>
      <c r="E2" s="587"/>
      <c r="F2" s="587"/>
      <c r="G2" s="587"/>
      <c r="H2" s="588"/>
      <c r="I2" s="588"/>
      <c r="J2" s="460" t="s">
        <v>652</v>
      </c>
      <c r="K2" s="459"/>
    </row>
    <row r="3" spans="1:11" ht="13.5" thickBot="1" x14ac:dyDescent="0.25">
      <c r="A3" s="459"/>
      <c r="B3" s="577" t="s">
        <v>654</v>
      </c>
      <c r="C3" s="578"/>
      <c r="D3" s="578"/>
      <c r="E3" s="578"/>
      <c r="F3" s="578"/>
      <c r="G3" s="578"/>
      <c r="H3" s="578"/>
      <c r="I3" s="579"/>
      <c r="J3" s="461"/>
      <c r="K3" s="459"/>
    </row>
    <row r="4" spans="1:11" ht="13.5" thickBot="1" x14ac:dyDescent="0.25">
      <c r="A4" s="459"/>
      <c r="B4" s="580" t="s">
        <v>655</v>
      </c>
      <c r="C4" s="581"/>
      <c r="D4" s="582" t="s">
        <v>656</v>
      </c>
      <c r="E4" s="583"/>
      <c r="F4" s="582" t="s">
        <v>657</v>
      </c>
      <c r="G4" s="583"/>
      <c r="H4" s="582" t="s">
        <v>657</v>
      </c>
      <c r="I4" s="584"/>
      <c r="J4" s="461"/>
      <c r="K4" s="459"/>
    </row>
    <row r="5" spans="1:11" ht="13.5" thickBot="1" x14ac:dyDescent="0.25">
      <c r="A5" s="459"/>
      <c r="B5" s="580" t="s">
        <v>658</v>
      </c>
      <c r="C5" s="581"/>
      <c r="D5" s="592"/>
      <c r="E5" s="593"/>
      <c r="F5" s="592"/>
      <c r="G5" s="593"/>
      <c r="H5" s="592"/>
      <c r="I5" s="594"/>
      <c r="J5" s="461"/>
      <c r="K5" s="459"/>
    </row>
    <row r="6" spans="1:11" ht="13.5" thickBot="1" x14ac:dyDescent="0.25">
      <c r="A6" s="459"/>
      <c r="B6" s="580" t="s">
        <v>659</v>
      </c>
      <c r="C6" s="581"/>
      <c r="D6" s="589"/>
      <c r="E6" s="590"/>
      <c r="F6" s="589"/>
      <c r="G6" s="590"/>
      <c r="H6" s="589"/>
      <c r="I6" s="591"/>
      <c r="J6" s="461"/>
      <c r="K6" s="459"/>
    </row>
    <row r="7" spans="1:11" ht="13.5" thickBot="1" x14ac:dyDescent="0.25">
      <c r="A7" s="459"/>
      <c r="B7" s="580" t="s">
        <v>660</v>
      </c>
      <c r="C7" s="581"/>
      <c r="D7" s="589"/>
      <c r="E7" s="590"/>
      <c r="F7" s="589"/>
      <c r="G7" s="590"/>
      <c r="H7" s="589"/>
      <c r="I7" s="591"/>
      <c r="J7" s="461"/>
      <c r="K7" s="459"/>
    </row>
    <row r="8" spans="1:11" ht="13.5" thickBot="1" x14ac:dyDescent="0.25">
      <c r="A8" s="459"/>
      <c r="B8" s="580" t="s">
        <v>661</v>
      </c>
      <c r="C8" s="581"/>
      <c r="D8" s="600">
        <f>D6-D7</f>
        <v>0</v>
      </c>
      <c r="E8" s="601"/>
      <c r="F8" s="600">
        <f>F6-F7</f>
        <v>0</v>
      </c>
      <c r="G8" s="601"/>
      <c r="H8" s="600">
        <f>H6-H7</f>
        <v>0</v>
      </c>
      <c r="I8" s="602"/>
      <c r="J8" s="461"/>
      <c r="K8" s="459"/>
    </row>
    <row r="9" spans="1:11" ht="13.5" thickBot="1" x14ac:dyDescent="0.25">
      <c r="A9" s="459"/>
      <c r="B9" s="580" t="s">
        <v>662</v>
      </c>
      <c r="C9" s="581"/>
      <c r="D9" s="589"/>
      <c r="E9" s="590"/>
      <c r="F9" s="589"/>
      <c r="G9" s="590"/>
      <c r="H9" s="589"/>
      <c r="I9" s="591"/>
      <c r="J9" s="461"/>
      <c r="K9" s="459"/>
    </row>
    <row r="10" spans="1:11" ht="13.5" thickBot="1" x14ac:dyDescent="0.25">
      <c r="A10" s="459"/>
      <c r="B10" s="595" t="s">
        <v>663</v>
      </c>
      <c r="C10" s="596"/>
      <c r="D10" s="597" t="str">
        <f>IF(D9=0,"",(D8/D9))</f>
        <v/>
      </c>
      <c r="E10" s="598"/>
      <c r="F10" s="597" t="str">
        <f>IF(F9=0,"",(F8/F9))</f>
        <v/>
      </c>
      <c r="G10" s="598"/>
      <c r="H10" s="597" t="str">
        <f>IF(H9=0,"",(H8/H9))</f>
        <v/>
      </c>
      <c r="I10" s="599"/>
      <c r="J10" s="461"/>
      <c r="K10" s="459"/>
    </row>
    <row r="11" spans="1:11" ht="13.5" thickBot="1" x14ac:dyDescent="0.25">
      <c r="A11" s="459"/>
      <c r="B11" s="577" t="s">
        <v>654</v>
      </c>
      <c r="C11" s="578"/>
      <c r="D11" s="578"/>
      <c r="E11" s="578"/>
      <c r="F11" s="578"/>
      <c r="G11" s="578"/>
      <c r="H11" s="578"/>
      <c r="I11" s="579"/>
      <c r="J11" s="462"/>
      <c r="K11" s="459"/>
    </row>
    <row r="12" spans="1:11" ht="13.5" thickBot="1" x14ac:dyDescent="0.25">
      <c r="A12" s="459"/>
      <c r="B12" s="580" t="s">
        <v>655</v>
      </c>
      <c r="C12" s="581"/>
      <c r="D12" s="582" t="s">
        <v>657</v>
      </c>
      <c r="E12" s="583"/>
      <c r="F12" s="582" t="s">
        <v>657</v>
      </c>
      <c r="G12" s="583"/>
      <c r="H12" s="607" t="s">
        <v>664</v>
      </c>
      <c r="I12" s="608"/>
      <c r="J12" s="462"/>
      <c r="K12" s="459"/>
    </row>
    <row r="13" spans="1:11" ht="13.5" thickBot="1" x14ac:dyDescent="0.25">
      <c r="A13" s="459"/>
      <c r="B13" s="580" t="s">
        <v>658</v>
      </c>
      <c r="C13" s="581"/>
      <c r="D13" s="603"/>
      <c r="E13" s="604"/>
      <c r="F13" s="603"/>
      <c r="G13" s="604"/>
      <c r="H13" s="605"/>
      <c r="I13" s="606"/>
      <c r="J13" s="462"/>
      <c r="K13" s="459"/>
    </row>
    <row r="14" spans="1:11" ht="13.5" thickBot="1" x14ac:dyDescent="0.25">
      <c r="A14" s="459"/>
      <c r="B14" s="580" t="s">
        <v>659</v>
      </c>
      <c r="C14" s="581"/>
      <c r="D14" s="589"/>
      <c r="E14" s="590"/>
      <c r="F14" s="589"/>
      <c r="G14" s="590"/>
      <c r="H14" s="600">
        <f>D6+H6+F6+D14+F14</f>
        <v>0</v>
      </c>
      <c r="I14" s="602"/>
      <c r="J14" s="462"/>
      <c r="K14" s="459"/>
    </row>
    <row r="15" spans="1:11" ht="13.5" thickBot="1" x14ac:dyDescent="0.25">
      <c r="A15" s="459"/>
      <c r="B15" s="580" t="s">
        <v>660</v>
      </c>
      <c r="C15" s="581"/>
      <c r="D15" s="589"/>
      <c r="E15" s="590"/>
      <c r="F15" s="589"/>
      <c r="G15" s="590"/>
      <c r="H15" s="600">
        <f>D7+H7+F7+D15+F15</f>
        <v>0</v>
      </c>
      <c r="I15" s="602"/>
      <c r="J15" s="462"/>
      <c r="K15" s="459"/>
    </row>
    <row r="16" spans="1:11" ht="13.5" thickBot="1" x14ac:dyDescent="0.25">
      <c r="A16" s="459"/>
      <c r="B16" s="580" t="s">
        <v>661</v>
      </c>
      <c r="C16" s="581"/>
      <c r="D16" s="600">
        <f>D14-D15</f>
        <v>0</v>
      </c>
      <c r="E16" s="601"/>
      <c r="F16" s="600">
        <f>F14-F15</f>
        <v>0</v>
      </c>
      <c r="G16" s="601"/>
      <c r="H16" s="600">
        <f>H14-H15</f>
        <v>0</v>
      </c>
      <c r="I16" s="602"/>
      <c r="J16" s="462"/>
      <c r="K16" s="459"/>
    </row>
    <row r="17" spans="1:11" ht="13.5" thickBot="1" x14ac:dyDescent="0.25">
      <c r="A17" s="459"/>
      <c r="B17" s="580" t="s">
        <v>662</v>
      </c>
      <c r="C17" s="581"/>
      <c r="D17" s="589"/>
      <c r="E17" s="590"/>
      <c r="F17" s="589"/>
      <c r="G17" s="590"/>
      <c r="H17" s="589"/>
      <c r="I17" s="591"/>
      <c r="J17" s="462"/>
      <c r="K17" s="459"/>
    </row>
    <row r="18" spans="1:11" ht="13.5" thickBot="1" x14ac:dyDescent="0.25">
      <c r="A18" s="459"/>
      <c r="B18" s="595" t="s">
        <v>663</v>
      </c>
      <c r="C18" s="596"/>
      <c r="D18" s="612" t="str">
        <f>IF(D17=0,"",(D16/D17))</f>
        <v/>
      </c>
      <c r="E18" s="613"/>
      <c r="F18" s="612" t="str">
        <f>IF(F17=0,"",(F16/F17))</f>
        <v/>
      </c>
      <c r="G18" s="613"/>
      <c r="H18" s="612" t="str">
        <f>IF(H17=0,"",(H16/H17))</f>
        <v/>
      </c>
      <c r="I18" s="614"/>
      <c r="J18" s="462"/>
      <c r="K18" s="459"/>
    </row>
    <row r="19" spans="1:11" x14ac:dyDescent="0.2">
      <c r="A19" s="463" t="s">
        <v>665</v>
      </c>
      <c r="B19" s="609" t="s">
        <v>666</v>
      </c>
      <c r="C19" s="609"/>
      <c r="D19" s="610"/>
      <c r="E19" s="610"/>
      <c r="F19" s="610"/>
      <c r="G19" s="610"/>
      <c r="H19" s="610"/>
      <c r="I19" s="611"/>
      <c r="J19" s="528"/>
      <c r="K19" s="459"/>
    </row>
    <row r="20" spans="1:11" x14ac:dyDescent="0.2">
      <c r="A20" s="463">
        <v>0</v>
      </c>
      <c r="B20" s="622" t="s">
        <v>667</v>
      </c>
      <c r="C20" s="622"/>
      <c r="D20" s="622"/>
      <c r="E20" s="622"/>
      <c r="F20" s="622"/>
      <c r="G20" s="622"/>
      <c r="H20" s="622"/>
      <c r="I20" s="623"/>
      <c r="J20" s="461"/>
      <c r="K20" s="459"/>
    </row>
    <row r="21" spans="1:11" x14ac:dyDescent="0.2">
      <c r="A21" s="463">
        <v>4</v>
      </c>
      <c r="B21" s="622" t="s">
        <v>867</v>
      </c>
      <c r="C21" s="622"/>
      <c r="D21" s="622"/>
      <c r="E21" s="622"/>
      <c r="F21" s="622"/>
      <c r="G21" s="622"/>
      <c r="H21" s="622"/>
      <c r="I21" s="623"/>
      <c r="J21" s="461"/>
      <c r="K21" s="459"/>
    </row>
    <row r="22" spans="1:11" ht="13.5" thickBot="1" x14ac:dyDescent="0.25">
      <c r="A22" s="463">
        <v>8</v>
      </c>
      <c r="B22" s="615" t="s">
        <v>668</v>
      </c>
      <c r="C22" s="615"/>
      <c r="D22" s="615"/>
      <c r="E22" s="615"/>
      <c r="F22" s="615"/>
      <c r="G22" s="615"/>
      <c r="H22" s="615"/>
      <c r="I22" s="616"/>
      <c r="J22" s="461"/>
      <c r="K22" s="459"/>
    </row>
    <row r="23" spans="1:11" ht="13.5" thickBot="1" x14ac:dyDescent="0.25">
      <c r="A23" s="464"/>
      <c r="B23" s="624" t="s">
        <v>669</v>
      </c>
      <c r="C23" s="625"/>
      <c r="D23" s="625"/>
      <c r="E23" s="625"/>
      <c r="F23" s="625"/>
      <c r="G23" s="625"/>
      <c r="H23" s="625"/>
      <c r="I23" s="626"/>
      <c r="J23" s="465"/>
    </row>
    <row r="24" spans="1:11" ht="13.5" thickBot="1" x14ac:dyDescent="0.25">
      <c r="A24" s="464"/>
      <c r="B24" s="617" t="s">
        <v>655</v>
      </c>
      <c r="C24" s="618"/>
      <c r="D24" s="627" t="s">
        <v>657</v>
      </c>
      <c r="E24" s="628"/>
      <c r="F24" s="627" t="s">
        <v>657</v>
      </c>
      <c r="G24" s="628"/>
      <c r="H24" s="627" t="s">
        <v>657</v>
      </c>
      <c r="I24" s="629"/>
      <c r="J24" s="465"/>
    </row>
    <row r="25" spans="1:11" ht="13.5" thickBot="1" x14ac:dyDescent="0.25">
      <c r="A25" s="464"/>
      <c r="B25" s="617" t="s">
        <v>670</v>
      </c>
      <c r="C25" s="618"/>
      <c r="D25" s="619"/>
      <c r="E25" s="620"/>
      <c r="F25" s="619"/>
      <c r="G25" s="620"/>
      <c r="H25" s="619"/>
      <c r="I25" s="621"/>
      <c r="J25" s="465"/>
    </row>
    <row r="26" spans="1:11" ht="13.5" thickBot="1" x14ac:dyDescent="0.25">
      <c r="A26" s="464"/>
      <c r="B26" s="617" t="s">
        <v>671</v>
      </c>
      <c r="C26" s="618"/>
      <c r="D26" s="619"/>
      <c r="E26" s="620"/>
      <c r="F26" s="619"/>
      <c r="G26" s="620"/>
      <c r="H26" s="619"/>
      <c r="I26" s="621"/>
      <c r="J26" s="465"/>
    </row>
    <row r="27" spans="1:11" ht="13.5" thickBot="1" x14ac:dyDescent="0.25">
      <c r="A27" s="464"/>
      <c r="B27" s="617" t="s">
        <v>672</v>
      </c>
      <c r="C27" s="618"/>
      <c r="D27" s="634">
        <f>D25-D26</f>
        <v>0</v>
      </c>
      <c r="E27" s="635"/>
      <c r="F27" s="634">
        <f>F25-F26</f>
        <v>0</v>
      </c>
      <c r="G27" s="635"/>
      <c r="H27" s="634">
        <f>H25-H26</f>
        <v>0</v>
      </c>
      <c r="I27" s="636"/>
      <c r="J27" s="465"/>
    </row>
    <row r="28" spans="1:11" ht="13.5" thickBot="1" x14ac:dyDescent="0.25">
      <c r="A28" s="464"/>
      <c r="B28" s="617" t="s">
        <v>673</v>
      </c>
      <c r="C28" s="618"/>
      <c r="D28" s="589"/>
      <c r="E28" s="590"/>
      <c r="F28" s="589"/>
      <c r="G28" s="590"/>
      <c r="H28" s="589"/>
      <c r="I28" s="591"/>
      <c r="J28" s="465"/>
    </row>
    <row r="29" spans="1:11" ht="13.5" thickBot="1" x14ac:dyDescent="0.25">
      <c r="A29" s="464"/>
      <c r="B29" s="637" t="s">
        <v>663</v>
      </c>
      <c r="C29" s="638"/>
      <c r="D29" s="639" t="str">
        <f>IF(D28=0,"",(D27/D28))</f>
        <v/>
      </c>
      <c r="E29" s="640"/>
      <c r="F29" s="639" t="str">
        <f>IF(F28=0,"",(F27/F28))</f>
        <v/>
      </c>
      <c r="G29" s="640"/>
      <c r="H29" s="639" t="str">
        <f>IF(H28=0,"",(H27/H28))</f>
        <v/>
      </c>
      <c r="I29" s="641"/>
      <c r="J29" s="465"/>
    </row>
    <row r="30" spans="1:11" ht="13.5" thickBot="1" x14ac:dyDescent="0.25">
      <c r="A30" s="464"/>
      <c r="B30" s="624" t="s">
        <v>674</v>
      </c>
      <c r="C30" s="625"/>
      <c r="D30" s="625"/>
      <c r="E30" s="625"/>
      <c r="F30" s="625"/>
      <c r="G30" s="625"/>
      <c r="H30" s="625"/>
      <c r="I30" s="626"/>
      <c r="J30" s="466"/>
    </row>
    <row r="31" spans="1:11" ht="13.5" thickBot="1" x14ac:dyDescent="0.25">
      <c r="A31" s="464"/>
      <c r="B31" s="617" t="s">
        <v>655</v>
      </c>
      <c r="C31" s="618"/>
      <c r="D31" s="627" t="s">
        <v>657</v>
      </c>
      <c r="E31" s="628"/>
      <c r="F31" s="627" t="s">
        <v>657</v>
      </c>
      <c r="G31" s="628"/>
      <c r="H31" s="630" t="s">
        <v>664</v>
      </c>
      <c r="I31" s="631"/>
      <c r="J31" s="466"/>
    </row>
    <row r="32" spans="1:11" ht="13.5" thickBot="1" x14ac:dyDescent="0.25">
      <c r="A32" s="464"/>
      <c r="B32" s="617" t="s">
        <v>670</v>
      </c>
      <c r="C32" s="618"/>
      <c r="D32" s="619"/>
      <c r="E32" s="620"/>
      <c r="F32" s="619"/>
      <c r="G32" s="620"/>
      <c r="H32" s="600">
        <f>D25+H25+F25+D32+F32</f>
        <v>0</v>
      </c>
      <c r="I32" s="602"/>
      <c r="J32" s="466"/>
    </row>
    <row r="33" spans="1:10" ht="13.5" thickBot="1" x14ac:dyDescent="0.25">
      <c r="A33" s="464"/>
      <c r="B33" s="617" t="s">
        <v>671</v>
      </c>
      <c r="C33" s="618"/>
      <c r="D33" s="619"/>
      <c r="E33" s="620"/>
      <c r="F33" s="619"/>
      <c r="G33" s="620"/>
      <c r="H33" s="600">
        <f>D26+H26+F26+D33+F33</f>
        <v>0</v>
      </c>
      <c r="I33" s="602"/>
      <c r="J33" s="466"/>
    </row>
    <row r="34" spans="1:10" ht="13.5" thickBot="1" x14ac:dyDescent="0.25">
      <c r="A34" s="464"/>
      <c r="B34" s="617" t="s">
        <v>672</v>
      </c>
      <c r="C34" s="618"/>
      <c r="D34" s="634">
        <f>D32-D33</f>
        <v>0</v>
      </c>
      <c r="E34" s="635"/>
      <c r="F34" s="634">
        <f>F32-F33</f>
        <v>0</v>
      </c>
      <c r="G34" s="635"/>
      <c r="H34" s="634">
        <f>H32-H33</f>
        <v>0</v>
      </c>
      <c r="I34" s="636"/>
      <c r="J34" s="466"/>
    </row>
    <row r="35" spans="1:10" ht="13.5" thickBot="1" x14ac:dyDescent="0.25">
      <c r="A35" s="464"/>
      <c r="B35" s="617" t="s">
        <v>673</v>
      </c>
      <c r="C35" s="618"/>
      <c r="D35" s="589"/>
      <c r="E35" s="590"/>
      <c r="F35" s="589"/>
      <c r="G35" s="590"/>
      <c r="H35" s="589"/>
      <c r="I35" s="591"/>
      <c r="J35" s="466"/>
    </row>
    <row r="36" spans="1:10" ht="13.5" thickBot="1" x14ac:dyDescent="0.25">
      <c r="A36" s="464"/>
      <c r="B36" s="637" t="s">
        <v>663</v>
      </c>
      <c r="C36" s="638"/>
      <c r="D36" s="639" t="str">
        <f>IF(D35=0,"",(D34/D35))</f>
        <v/>
      </c>
      <c r="E36" s="640"/>
      <c r="F36" s="639" t="str">
        <f>IF(F35=0,"",(F34/F35))</f>
        <v/>
      </c>
      <c r="G36" s="640"/>
      <c r="H36" s="639" t="str">
        <f>IF(H35=0,"",(H34/H35))</f>
        <v/>
      </c>
      <c r="I36" s="641"/>
      <c r="J36" s="467"/>
    </row>
    <row r="37" spans="1:10" ht="13.5" thickBot="1" x14ac:dyDescent="0.25">
      <c r="A37" s="463" t="s">
        <v>665</v>
      </c>
      <c r="B37" s="633" t="s">
        <v>666</v>
      </c>
      <c r="C37" s="609"/>
      <c r="D37" s="610"/>
      <c r="E37" s="610"/>
      <c r="F37" s="610"/>
      <c r="G37" s="610"/>
      <c r="H37" s="610"/>
      <c r="I37" s="611"/>
      <c r="J37" s="529"/>
    </row>
    <row r="38" spans="1:10" x14ac:dyDescent="0.2">
      <c r="A38" s="463">
        <v>0</v>
      </c>
      <c r="B38" s="632" t="s">
        <v>675</v>
      </c>
      <c r="C38" s="622"/>
      <c r="D38" s="622"/>
      <c r="E38" s="622"/>
      <c r="F38" s="622"/>
      <c r="G38" s="622"/>
      <c r="H38" s="622"/>
      <c r="I38" s="623"/>
      <c r="J38" s="468"/>
    </row>
    <row r="39" spans="1:10" x14ac:dyDescent="0.2">
      <c r="A39" s="463">
        <v>4</v>
      </c>
      <c r="B39" s="632" t="s">
        <v>676</v>
      </c>
      <c r="C39" s="622"/>
      <c r="D39" s="622"/>
      <c r="E39" s="622"/>
      <c r="F39" s="622"/>
      <c r="G39" s="622"/>
      <c r="H39" s="622"/>
      <c r="I39" s="623"/>
      <c r="J39" s="465"/>
    </row>
    <row r="40" spans="1:10" x14ac:dyDescent="0.2">
      <c r="A40" s="463">
        <v>8</v>
      </c>
      <c r="B40" s="632" t="s">
        <v>677</v>
      </c>
      <c r="C40" s="622"/>
      <c r="D40" s="622"/>
      <c r="E40" s="622"/>
      <c r="F40" s="622"/>
      <c r="G40" s="622"/>
      <c r="H40" s="622"/>
      <c r="I40" s="623"/>
      <c r="J40" s="465"/>
    </row>
    <row r="41" spans="1:10" x14ac:dyDescent="0.2">
      <c r="A41" s="463">
        <v>10</v>
      </c>
      <c r="B41" s="632" t="s">
        <v>678</v>
      </c>
      <c r="C41" s="622"/>
      <c r="D41" s="622"/>
      <c r="E41" s="622"/>
      <c r="F41" s="622"/>
      <c r="G41" s="622"/>
      <c r="H41" s="622"/>
      <c r="I41" s="623"/>
      <c r="J41" s="469"/>
    </row>
  </sheetData>
  <sheetProtection password="A84B" sheet="1" objects="1" scenarios="1"/>
  <mergeCells count="127">
    <mergeCell ref="B29:C29"/>
    <mergeCell ref="D29:E29"/>
    <mergeCell ref="F29:G29"/>
    <mergeCell ref="H29:I29"/>
    <mergeCell ref="B27:C27"/>
    <mergeCell ref="D27:E27"/>
    <mergeCell ref="F27:G27"/>
    <mergeCell ref="H27:I27"/>
    <mergeCell ref="B28:C28"/>
    <mergeCell ref="D28:E28"/>
    <mergeCell ref="F28:G28"/>
    <mergeCell ref="H28:I28"/>
    <mergeCell ref="B40:I40"/>
    <mergeCell ref="B41:I41"/>
    <mergeCell ref="B39:I39"/>
    <mergeCell ref="B38:I38"/>
    <mergeCell ref="B37:C37"/>
    <mergeCell ref="D37:E37"/>
    <mergeCell ref="F37:G37"/>
    <mergeCell ref="H37:I37"/>
    <mergeCell ref="B34:C34"/>
    <mergeCell ref="D34:E34"/>
    <mergeCell ref="F34:G34"/>
    <mergeCell ref="H34:I34"/>
    <mergeCell ref="B35:C35"/>
    <mergeCell ref="D35:E35"/>
    <mergeCell ref="F35:G35"/>
    <mergeCell ref="H35:I35"/>
    <mergeCell ref="B36:C36"/>
    <mergeCell ref="D36:E36"/>
    <mergeCell ref="F36:G36"/>
    <mergeCell ref="H36:I36"/>
    <mergeCell ref="B33:C33"/>
    <mergeCell ref="D33:E33"/>
    <mergeCell ref="F33:G33"/>
    <mergeCell ref="H33:I33"/>
    <mergeCell ref="B30:I30"/>
    <mergeCell ref="B31:C31"/>
    <mergeCell ref="D31:E31"/>
    <mergeCell ref="F31:G31"/>
    <mergeCell ref="H31:I31"/>
    <mergeCell ref="B32:C32"/>
    <mergeCell ref="D32:E32"/>
    <mergeCell ref="F32:G32"/>
    <mergeCell ref="H32:I32"/>
    <mergeCell ref="B22:I22"/>
    <mergeCell ref="B25:C25"/>
    <mergeCell ref="D25:E25"/>
    <mergeCell ref="F25:G25"/>
    <mergeCell ref="H25:I25"/>
    <mergeCell ref="B26:C26"/>
    <mergeCell ref="D26:E26"/>
    <mergeCell ref="B20:I20"/>
    <mergeCell ref="B21:I21"/>
    <mergeCell ref="B23:I23"/>
    <mergeCell ref="B24:C24"/>
    <mergeCell ref="D24:E24"/>
    <mergeCell ref="F24:G24"/>
    <mergeCell ref="H24:I24"/>
    <mergeCell ref="F26:G26"/>
    <mergeCell ref="H26:I26"/>
    <mergeCell ref="B19:C19"/>
    <mergeCell ref="D19:E19"/>
    <mergeCell ref="F19:G19"/>
    <mergeCell ref="H19:I19"/>
    <mergeCell ref="B18:C18"/>
    <mergeCell ref="D18:E18"/>
    <mergeCell ref="F18:G18"/>
    <mergeCell ref="H18:I18"/>
    <mergeCell ref="B17:C17"/>
    <mergeCell ref="D17:E17"/>
    <mergeCell ref="F17:G17"/>
    <mergeCell ref="H17:I17"/>
    <mergeCell ref="B16:C16"/>
    <mergeCell ref="D16:E16"/>
    <mergeCell ref="F16:G16"/>
    <mergeCell ref="H16:I16"/>
    <mergeCell ref="B15:C15"/>
    <mergeCell ref="D15:E15"/>
    <mergeCell ref="F15:G15"/>
    <mergeCell ref="H15:I15"/>
    <mergeCell ref="B14:C14"/>
    <mergeCell ref="D14:E14"/>
    <mergeCell ref="F14:G14"/>
    <mergeCell ref="H14:I14"/>
    <mergeCell ref="B13:C13"/>
    <mergeCell ref="D13:E13"/>
    <mergeCell ref="F13:G13"/>
    <mergeCell ref="H13:I13"/>
    <mergeCell ref="B11:I11"/>
    <mergeCell ref="B12:C12"/>
    <mergeCell ref="D12:E12"/>
    <mergeCell ref="F12:G12"/>
    <mergeCell ref="H12:I12"/>
    <mergeCell ref="B10:C10"/>
    <mergeCell ref="D10:E10"/>
    <mergeCell ref="F10:G10"/>
    <mergeCell ref="H10:I10"/>
    <mergeCell ref="B9:C9"/>
    <mergeCell ref="D9:E9"/>
    <mergeCell ref="F9:G9"/>
    <mergeCell ref="H9:I9"/>
    <mergeCell ref="B8:C8"/>
    <mergeCell ref="D8:E8"/>
    <mergeCell ref="F8:G8"/>
    <mergeCell ref="H8:I8"/>
    <mergeCell ref="B7:C7"/>
    <mergeCell ref="D7:E7"/>
    <mergeCell ref="F7:G7"/>
    <mergeCell ref="H7:I7"/>
    <mergeCell ref="B6:C6"/>
    <mergeCell ref="D6:E6"/>
    <mergeCell ref="F6:G6"/>
    <mergeCell ref="H6:I6"/>
    <mergeCell ref="B5:C5"/>
    <mergeCell ref="D5:E5"/>
    <mergeCell ref="F5:G5"/>
    <mergeCell ref="H5:I5"/>
    <mergeCell ref="B3:I3"/>
    <mergeCell ref="B4:C4"/>
    <mergeCell ref="D4:E4"/>
    <mergeCell ref="F4:G4"/>
    <mergeCell ref="H4:I4"/>
    <mergeCell ref="A1:G1"/>
    <mergeCell ref="H1:I1"/>
    <mergeCell ref="B2:G2"/>
    <mergeCell ref="H2:I2"/>
  </mergeCells>
  <pageMargins left="0.7" right="0.7" top="0.75" bottom="0.75" header="0.3" footer="0.3"/>
  <pageSetup firstPageNumber="26" orientation="portrait" useFirstPageNumber="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zoomScaleNormal="100" workbookViewId="0">
      <selection activeCell="A2" sqref="A2"/>
    </sheetView>
  </sheetViews>
  <sheetFormatPr defaultRowHeight="12.75" x14ac:dyDescent="0.2"/>
  <cols>
    <col min="1" max="1" width="12.1640625" style="458" customWidth="1"/>
    <col min="2" max="2" width="35" style="458" customWidth="1"/>
    <col min="3" max="3" width="33.5" style="458" customWidth="1"/>
    <col min="4" max="4" width="20.5" style="492" customWidth="1"/>
    <col min="5" max="5" width="10.83203125" style="492" customWidth="1"/>
    <col min="6" max="6" width="9.33203125" style="458"/>
    <col min="7" max="7" width="21.33203125" style="458" bestFit="1" customWidth="1"/>
    <col min="8" max="11" width="18.1640625" style="458" customWidth="1"/>
    <col min="12" max="12" width="10.83203125" style="458" customWidth="1"/>
    <col min="13" max="14" width="9.33203125" style="458"/>
    <col min="15" max="15" width="0" style="471" hidden="1" customWidth="1"/>
    <col min="16" max="16384" width="9.33203125" style="458"/>
  </cols>
  <sheetData>
    <row r="1" spans="1:15" ht="18.75" x14ac:dyDescent="0.2">
      <c r="A1" s="516" t="s">
        <v>679</v>
      </c>
      <c r="B1" s="516"/>
      <c r="C1" s="516"/>
      <c r="D1" s="517"/>
      <c r="E1" s="518" t="s">
        <v>652</v>
      </c>
      <c r="G1" s="649"/>
      <c r="H1" s="649"/>
      <c r="I1" s="649"/>
      <c r="J1" s="649"/>
      <c r="K1" s="649"/>
      <c r="L1" s="470" t="s">
        <v>652</v>
      </c>
    </row>
    <row r="2" spans="1:15" ht="15" customHeight="1" x14ac:dyDescent="0.2">
      <c r="A2" s="472" t="s">
        <v>680</v>
      </c>
      <c r="B2" s="473"/>
      <c r="C2" s="474"/>
      <c r="D2" s="520"/>
      <c r="E2" s="530"/>
      <c r="G2" s="475" t="s">
        <v>737</v>
      </c>
      <c r="H2" s="476"/>
      <c r="I2" s="476"/>
      <c r="J2" s="476"/>
      <c r="K2" s="476"/>
      <c r="L2" s="519"/>
      <c r="O2" s="471" t="s">
        <v>865</v>
      </c>
    </row>
    <row r="3" spans="1:15" ht="15" customHeight="1" x14ac:dyDescent="0.2">
      <c r="A3" s="477" t="s">
        <v>681</v>
      </c>
      <c r="B3" s="478"/>
      <c r="C3" s="544" t="s">
        <v>868</v>
      </c>
      <c r="D3" s="545"/>
      <c r="E3" s="510"/>
      <c r="G3" s="650" t="s">
        <v>738</v>
      </c>
      <c r="H3" s="651"/>
      <c r="I3" s="651"/>
      <c r="J3" s="651"/>
      <c r="K3" s="480"/>
      <c r="L3" s="481"/>
      <c r="O3" s="471" t="s">
        <v>866</v>
      </c>
    </row>
    <row r="4" spans="1:15" ht="26.25" thickBot="1" x14ac:dyDescent="0.25">
      <c r="A4" s="647" t="s">
        <v>682</v>
      </c>
      <c r="B4" s="647"/>
      <c r="C4" s="647"/>
      <c r="D4" s="482"/>
      <c r="E4" s="511"/>
      <c r="G4" s="483" t="s">
        <v>739</v>
      </c>
      <c r="H4" s="484" t="s">
        <v>740</v>
      </c>
      <c r="I4" s="484" t="s">
        <v>741</v>
      </c>
      <c r="J4" s="485" t="s">
        <v>340</v>
      </c>
      <c r="K4" s="486" t="s">
        <v>80</v>
      </c>
      <c r="L4" s="481"/>
    </row>
    <row r="5" spans="1:15" ht="15" customHeight="1" thickBot="1" x14ac:dyDescent="0.25">
      <c r="A5" s="487" t="s">
        <v>683</v>
      </c>
      <c r="B5" s="488"/>
      <c r="C5" s="544" t="s">
        <v>868</v>
      </c>
      <c r="D5" s="545"/>
      <c r="E5" s="510"/>
      <c r="G5" s="489" t="s">
        <v>742</v>
      </c>
      <c r="H5" s="535"/>
      <c r="I5" s="535"/>
      <c r="J5" s="535"/>
      <c r="K5" s="525"/>
      <c r="L5" s="481"/>
    </row>
    <row r="6" spans="1:15" ht="15" customHeight="1" thickBot="1" x14ac:dyDescent="0.25">
      <c r="A6" s="491" t="s">
        <v>684</v>
      </c>
      <c r="B6" s="491"/>
      <c r="D6" s="515"/>
      <c r="E6" s="512"/>
      <c r="G6" s="489" t="s">
        <v>743</v>
      </c>
      <c r="H6" s="490"/>
      <c r="I6" s="490"/>
      <c r="J6" s="490"/>
      <c r="K6" s="541"/>
      <c r="L6" s="481"/>
    </row>
    <row r="7" spans="1:15" ht="15" customHeight="1" thickBot="1" x14ac:dyDescent="0.25">
      <c r="A7" s="493" t="s">
        <v>685</v>
      </c>
      <c r="B7" s="493"/>
      <c r="C7" s="494" t="s">
        <v>686</v>
      </c>
      <c r="D7" s="495"/>
      <c r="E7" s="510"/>
      <c r="G7" s="489" t="s">
        <v>744</v>
      </c>
      <c r="H7" s="531">
        <f>H5*H6</f>
        <v>0</v>
      </c>
      <c r="I7" s="531">
        <f t="shared" ref="I7:J7" si="0">I5*I6</f>
        <v>0</v>
      </c>
      <c r="J7" s="531">
        <f t="shared" si="0"/>
        <v>0</v>
      </c>
      <c r="K7" s="532">
        <f>SUM(H7:J7)</f>
        <v>0</v>
      </c>
      <c r="L7" s="481"/>
    </row>
    <row r="8" spans="1:15" ht="15" customHeight="1" thickBot="1" x14ac:dyDescent="0.25">
      <c r="A8" s="493" t="s">
        <v>687</v>
      </c>
      <c r="B8" s="496"/>
      <c r="C8" s="497"/>
      <c r="D8" s="523">
        <f>IF(D3="yes",(D7-((D7-D4)/1.3))*-1, 0)</f>
        <v>0</v>
      </c>
      <c r="E8" s="511"/>
      <c r="G8" s="489" t="s">
        <v>745</v>
      </c>
      <c r="H8" s="490"/>
      <c r="I8" s="490"/>
      <c r="J8" s="490"/>
      <c r="K8" s="541"/>
      <c r="L8" s="481"/>
    </row>
    <row r="9" spans="1:15" ht="15" customHeight="1" thickBot="1" x14ac:dyDescent="0.25">
      <c r="A9" s="644" t="s">
        <v>688</v>
      </c>
      <c r="B9" s="644"/>
      <c r="C9" s="644"/>
      <c r="D9" s="524">
        <v>10</v>
      </c>
      <c r="E9" s="510"/>
      <c r="G9" s="489" t="s">
        <v>746</v>
      </c>
      <c r="H9" s="531">
        <f>H7*H8</f>
        <v>0</v>
      </c>
      <c r="I9" s="531">
        <f>I7*I8</f>
        <v>0</v>
      </c>
      <c r="J9" s="531">
        <f>J7*J8</f>
        <v>0</v>
      </c>
      <c r="K9" s="532">
        <f>SUM(H9:J9)</f>
        <v>0</v>
      </c>
      <c r="L9" s="481"/>
    </row>
    <row r="10" spans="1:15" ht="15" customHeight="1" thickBot="1" x14ac:dyDescent="0.25">
      <c r="A10" s="644" t="s">
        <v>689</v>
      </c>
      <c r="B10" s="644"/>
      <c r="C10" s="644"/>
      <c r="D10" s="495"/>
      <c r="E10" s="511"/>
      <c r="G10" s="489" t="s">
        <v>747</v>
      </c>
      <c r="H10" s="490"/>
      <c r="I10" s="490"/>
      <c r="J10" s="490"/>
      <c r="K10" s="525">
        <f>SUMMARY!$E$26+SUMMARY!$E$27</f>
        <v>0</v>
      </c>
      <c r="L10" s="481"/>
    </row>
    <row r="11" spans="1:15" ht="15" customHeight="1" x14ac:dyDescent="0.2">
      <c r="A11" s="644" t="s">
        <v>690</v>
      </c>
      <c r="B11" s="644"/>
      <c r="C11" s="644"/>
      <c r="D11" s="542">
        <v>0.94</v>
      </c>
      <c r="E11" s="510"/>
      <c r="G11" s="498" t="s">
        <v>748</v>
      </c>
      <c r="H11" s="533" t="str">
        <f>IF(H10=0,"",(H9/H10/10))</f>
        <v/>
      </c>
      <c r="I11" s="533" t="str">
        <f>IF(I10=0,"",(I9/I10/10))</f>
        <v/>
      </c>
      <c r="J11" s="533" t="str">
        <f>IF(J10=0,"",(J9/J10/10))</f>
        <v/>
      </c>
      <c r="K11" s="534">
        <f>SUM(H11:J11)</f>
        <v>0</v>
      </c>
      <c r="L11" s="481"/>
    </row>
    <row r="12" spans="1:15" ht="15" customHeight="1" x14ac:dyDescent="0.2">
      <c r="A12" s="644" t="s">
        <v>691</v>
      </c>
      <c r="B12" s="644"/>
      <c r="C12" s="644"/>
      <c r="D12" s="523" t="str">
        <f>IF(D7=0,"$0",D10*D11)</f>
        <v>$0</v>
      </c>
      <c r="E12" s="511"/>
      <c r="G12" s="499"/>
      <c r="H12" s="500"/>
      <c r="I12" s="501"/>
      <c r="J12" s="479"/>
      <c r="K12" s="479"/>
      <c r="L12" s="481"/>
    </row>
    <row r="13" spans="1:15" ht="26.25" thickBot="1" x14ac:dyDescent="0.25">
      <c r="A13" s="491" t="s">
        <v>692</v>
      </c>
      <c r="B13" s="491"/>
      <c r="E13" s="512"/>
      <c r="G13" s="502" t="s">
        <v>709</v>
      </c>
      <c r="H13" s="484" t="s">
        <v>749</v>
      </c>
      <c r="I13" s="503" t="s">
        <v>750</v>
      </c>
      <c r="J13" s="479"/>
      <c r="K13" s="479"/>
      <c r="L13" s="481"/>
    </row>
    <row r="14" spans="1:15" ht="15" customHeight="1" thickBot="1" x14ac:dyDescent="0.25">
      <c r="A14" s="493" t="s">
        <v>5</v>
      </c>
      <c r="B14" s="496"/>
      <c r="C14" s="504"/>
      <c r="D14" s="495"/>
      <c r="E14" s="511"/>
      <c r="G14" s="505">
        <v>10</v>
      </c>
      <c r="H14" s="537" t="s">
        <v>751</v>
      </c>
      <c r="I14" s="538" t="s">
        <v>752</v>
      </c>
      <c r="J14" s="652"/>
      <c r="K14" s="652"/>
      <c r="L14" s="481"/>
    </row>
    <row r="15" spans="1:15" ht="15" customHeight="1" thickBot="1" x14ac:dyDescent="0.25">
      <c r="A15" s="644" t="s">
        <v>693</v>
      </c>
      <c r="B15" s="644"/>
      <c r="C15" s="644"/>
      <c r="D15" s="495"/>
      <c r="E15" s="511"/>
      <c r="G15" s="505">
        <v>9</v>
      </c>
      <c r="H15" s="537" t="s">
        <v>753</v>
      </c>
      <c r="I15" s="538" t="s">
        <v>754</v>
      </c>
      <c r="J15" s="652"/>
      <c r="K15" s="652"/>
      <c r="L15" s="481"/>
    </row>
    <row r="16" spans="1:15" ht="15" customHeight="1" thickBot="1" x14ac:dyDescent="0.25">
      <c r="A16" s="493" t="s">
        <v>694</v>
      </c>
      <c r="B16" s="493"/>
      <c r="C16" s="546" t="s">
        <v>695</v>
      </c>
      <c r="D16" s="482"/>
      <c r="E16" s="511"/>
      <c r="G16" s="505">
        <v>8</v>
      </c>
      <c r="H16" s="537" t="s">
        <v>755</v>
      </c>
      <c r="I16" s="538" t="s">
        <v>756</v>
      </c>
      <c r="J16" s="653"/>
      <c r="K16" s="652"/>
      <c r="L16" s="481"/>
    </row>
    <row r="17" spans="1:12" ht="15" customHeight="1" thickBot="1" x14ac:dyDescent="0.25">
      <c r="A17" s="644" t="s">
        <v>696</v>
      </c>
      <c r="B17" s="644"/>
      <c r="C17" s="644"/>
      <c r="D17" s="523">
        <f>SUM(D14:D16)</f>
        <v>0</v>
      </c>
      <c r="E17" s="511"/>
      <c r="G17" s="505">
        <v>7</v>
      </c>
      <c r="H17" s="537" t="s">
        <v>757</v>
      </c>
      <c r="I17" s="538" t="s">
        <v>758</v>
      </c>
      <c r="J17" s="479"/>
      <c r="K17" s="479"/>
      <c r="L17" s="481"/>
    </row>
    <row r="18" spans="1:12" ht="15" customHeight="1" thickBot="1" x14ac:dyDescent="0.25">
      <c r="A18" s="644" t="s">
        <v>697</v>
      </c>
      <c r="B18" s="644"/>
      <c r="C18" s="644"/>
      <c r="D18" s="523" t="str">
        <f>D12</f>
        <v>$0</v>
      </c>
      <c r="E18" s="511"/>
      <c r="G18" s="505">
        <v>5</v>
      </c>
      <c r="H18" s="537" t="s">
        <v>759</v>
      </c>
      <c r="I18" s="538" t="s">
        <v>760</v>
      </c>
      <c r="J18" s="479"/>
      <c r="K18" s="479"/>
      <c r="L18" s="481"/>
    </row>
    <row r="19" spans="1:12" ht="15" customHeight="1" thickBot="1" x14ac:dyDescent="0.25">
      <c r="A19" s="644" t="s">
        <v>698</v>
      </c>
      <c r="B19" s="644"/>
      <c r="C19" s="644"/>
      <c r="D19" s="523">
        <f>SUM(D17:D18)</f>
        <v>0</v>
      </c>
      <c r="E19" s="511"/>
      <c r="G19" s="505">
        <v>3</v>
      </c>
      <c r="H19" s="537" t="s">
        <v>761</v>
      </c>
      <c r="I19" s="538" t="s">
        <v>762</v>
      </c>
      <c r="J19" s="479"/>
      <c r="K19" s="479"/>
      <c r="L19" s="481"/>
    </row>
    <row r="20" spans="1:12" ht="15" customHeight="1" thickBot="1" x14ac:dyDescent="0.25">
      <c r="A20" s="647" t="s">
        <v>699</v>
      </c>
      <c r="B20" s="647"/>
      <c r="C20" s="647"/>
      <c r="D20" s="482"/>
      <c r="E20" s="511"/>
      <c r="G20" s="505">
        <v>1</v>
      </c>
      <c r="H20" s="537" t="s">
        <v>763</v>
      </c>
      <c r="I20" s="538" t="s">
        <v>764</v>
      </c>
      <c r="J20" s="479"/>
      <c r="K20" s="479"/>
      <c r="L20" s="481"/>
    </row>
    <row r="21" spans="1:12" ht="15" customHeight="1" x14ac:dyDescent="0.2">
      <c r="A21" s="648" t="s">
        <v>700</v>
      </c>
      <c r="B21" s="648"/>
      <c r="C21" s="648"/>
      <c r="D21" s="506"/>
      <c r="E21" s="510"/>
      <c r="G21" s="507">
        <v>0</v>
      </c>
      <c r="H21" s="540" t="s">
        <v>765</v>
      </c>
      <c r="I21" s="539" t="s">
        <v>766</v>
      </c>
      <c r="J21" s="479"/>
      <c r="K21" s="479"/>
      <c r="L21" s="481"/>
    </row>
    <row r="22" spans="1:12" ht="15" customHeight="1" x14ac:dyDescent="0.2">
      <c r="A22" s="644" t="s">
        <v>701</v>
      </c>
      <c r="B22" s="644"/>
      <c r="C22" s="644"/>
      <c r="D22" s="543">
        <v>100</v>
      </c>
      <c r="E22" s="510"/>
      <c r="G22" s="499"/>
      <c r="H22" s="479"/>
      <c r="I22" s="479"/>
      <c r="J22" s="479"/>
      <c r="K22" s="479"/>
      <c r="L22" s="481"/>
    </row>
    <row r="23" spans="1:12" ht="15" customHeight="1" x14ac:dyDescent="0.2">
      <c r="A23" s="644" t="s">
        <v>702</v>
      </c>
      <c r="B23" s="644"/>
      <c r="C23" s="644"/>
      <c r="D23" s="543">
        <v>100</v>
      </c>
      <c r="E23" s="510"/>
      <c r="G23" s="660" t="s">
        <v>767</v>
      </c>
      <c r="H23" s="661"/>
      <c r="I23" s="661"/>
      <c r="J23" s="661"/>
      <c r="K23" s="661"/>
      <c r="L23" s="662"/>
    </row>
    <row r="24" spans="1:12" ht="15" customHeight="1" x14ac:dyDescent="0.2">
      <c r="A24" s="644" t="s">
        <v>703</v>
      </c>
      <c r="B24" s="644"/>
      <c r="C24" s="644"/>
      <c r="D24" s="526">
        <f>IF(D23=0,,D22/D23)</f>
        <v>1</v>
      </c>
      <c r="E24" s="513"/>
      <c r="G24" s="654" t="s">
        <v>768</v>
      </c>
      <c r="H24" s="655"/>
      <c r="I24" s="655"/>
      <c r="J24" s="655"/>
      <c r="K24" s="655"/>
      <c r="L24" s="656"/>
    </row>
    <row r="25" spans="1:12" ht="15" customHeight="1" x14ac:dyDescent="0.2">
      <c r="A25" s="644" t="s">
        <v>704</v>
      </c>
      <c r="B25" s="644"/>
      <c r="C25" s="644"/>
      <c r="D25" s="523">
        <f>D20</f>
        <v>0</v>
      </c>
      <c r="E25" s="511"/>
      <c r="G25" s="654" t="s">
        <v>769</v>
      </c>
      <c r="H25" s="655"/>
      <c r="I25" s="655"/>
      <c r="J25" s="655"/>
      <c r="K25" s="655"/>
      <c r="L25" s="656"/>
    </row>
    <row r="26" spans="1:12" ht="15" customHeight="1" x14ac:dyDescent="0.2">
      <c r="A26" s="644" t="s">
        <v>705</v>
      </c>
      <c r="B26" s="644"/>
      <c r="C26" s="644"/>
      <c r="D26" s="523">
        <f>D24*D25</f>
        <v>0</v>
      </c>
      <c r="E26" s="511"/>
      <c r="G26" s="654" t="s">
        <v>770</v>
      </c>
      <c r="H26" s="655"/>
      <c r="I26" s="655"/>
      <c r="J26" s="655"/>
      <c r="K26" s="655"/>
      <c r="L26" s="656"/>
    </row>
    <row r="27" spans="1:12" ht="15" customHeight="1" x14ac:dyDescent="0.2">
      <c r="A27" s="648" t="s">
        <v>706</v>
      </c>
      <c r="B27" s="648"/>
      <c r="C27" s="648"/>
      <c r="D27" s="506"/>
      <c r="E27" s="510"/>
      <c r="G27" s="657" t="s">
        <v>771</v>
      </c>
      <c r="H27" s="658"/>
      <c r="I27" s="658"/>
      <c r="J27" s="658"/>
      <c r="K27" s="658"/>
      <c r="L27" s="659"/>
    </row>
    <row r="28" spans="1:12" ht="15" customHeight="1" x14ac:dyDescent="0.2">
      <c r="A28" s="644" t="s">
        <v>698</v>
      </c>
      <c r="B28" s="644"/>
      <c r="C28" s="644"/>
      <c r="D28" s="523">
        <f>D19</f>
        <v>0</v>
      </c>
      <c r="E28" s="511"/>
      <c r="G28" s="471"/>
      <c r="H28" s="471"/>
      <c r="I28" s="471"/>
      <c r="J28" s="471"/>
      <c r="K28" s="471"/>
    </row>
    <row r="29" spans="1:12" ht="15" customHeight="1" x14ac:dyDescent="0.2">
      <c r="A29" s="644" t="s">
        <v>705</v>
      </c>
      <c r="B29" s="644"/>
      <c r="C29" s="644"/>
      <c r="D29" s="523">
        <f>D26</f>
        <v>0</v>
      </c>
      <c r="E29" s="511"/>
      <c r="G29" s="471"/>
      <c r="H29" s="471"/>
      <c r="I29" s="471"/>
      <c r="J29" s="471"/>
      <c r="K29" s="471"/>
    </row>
    <row r="30" spans="1:12" ht="15" customHeight="1" x14ac:dyDescent="0.2">
      <c r="A30" s="644" t="s">
        <v>707</v>
      </c>
      <c r="B30" s="644"/>
      <c r="C30" s="644"/>
      <c r="D30" s="527">
        <f>IF(D29=0,,D28/D29)</f>
        <v>0</v>
      </c>
      <c r="E30" s="514"/>
    </row>
    <row r="31" spans="1:12" ht="15" customHeight="1" x14ac:dyDescent="0.2">
      <c r="A31" s="644" t="s">
        <v>708</v>
      </c>
      <c r="B31" s="644"/>
      <c r="C31" s="644"/>
      <c r="D31" s="527">
        <f>1-D30</f>
        <v>1</v>
      </c>
      <c r="E31" s="514"/>
    </row>
    <row r="33" spans="1:6" ht="25.5" x14ac:dyDescent="0.2">
      <c r="A33" s="508" t="s">
        <v>709</v>
      </c>
      <c r="B33" s="508" t="s">
        <v>710</v>
      </c>
      <c r="C33" s="508" t="s">
        <v>711</v>
      </c>
      <c r="D33" s="645" t="s">
        <v>712</v>
      </c>
      <c r="E33" s="646"/>
      <c r="F33" s="521"/>
    </row>
    <row r="34" spans="1:6" ht="15" customHeight="1" x14ac:dyDescent="0.2">
      <c r="A34" s="509">
        <v>10</v>
      </c>
      <c r="B34" s="536" t="s">
        <v>713</v>
      </c>
      <c r="C34" s="536" t="s">
        <v>714</v>
      </c>
      <c r="D34" s="642" t="s">
        <v>715</v>
      </c>
      <c r="E34" s="643"/>
      <c r="F34" s="522"/>
    </row>
    <row r="35" spans="1:6" ht="15" customHeight="1" x14ac:dyDescent="0.2">
      <c r="A35" s="509">
        <v>9</v>
      </c>
      <c r="B35" s="536" t="s">
        <v>716</v>
      </c>
      <c r="C35" s="536" t="s">
        <v>717</v>
      </c>
      <c r="D35" s="642" t="s">
        <v>718</v>
      </c>
      <c r="E35" s="643"/>
      <c r="F35" s="522"/>
    </row>
    <row r="36" spans="1:6" ht="15" customHeight="1" x14ac:dyDescent="0.2">
      <c r="A36" s="509">
        <v>8</v>
      </c>
      <c r="B36" s="536" t="s">
        <v>719</v>
      </c>
      <c r="C36" s="536" t="s">
        <v>716</v>
      </c>
      <c r="D36" s="642" t="s">
        <v>717</v>
      </c>
      <c r="E36" s="643"/>
      <c r="F36" s="522"/>
    </row>
    <row r="37" spans="1:6" ht="15" customHeight="1" x14ac:dyDescent="0.2">
      <c r="A37" s="509">
        <v>7</v>
      </c>
      <c r="B37" s="536" t="s">
        <v>720</v>
      </c>
      <c r="C37" s="536" t="s">
        <v>719</v>
      </c>
      <c r="D37" s="642" t="s">
        <v>721</v>
      </c>
      <c r="E37" s="643"/>
      <c r="F37" s="522"/>
    </row>
    <row r="38" spans="1:6" ht="15" customHeight="1" x14ac:dyDescent="0.2">
      <c r="A38" s="509">
        <v>6</v>
      </c>
      <c r="B38" s="536" t="s">
        <v>722</v>
      </c>
      <c r="C38" s="536" t="s">
        <v>720</v>
      </c>
      <c r="D38" s="642" t="s">
        <v>723</v>
      </c>
      <c r="E38" s="643"/>
      <c r="F38" s="522"/>
    </row>
    <row r="39" spans="1:6" ht="15" customHeight="1" x14ac:dyDescent="0.2">
      <c r="A39" s="509">
        <v>5</v>
      </c>
      <c r="B39" s="536" t="s">
        <v>724</v>
      </c>
      <c r="C39" s="536" t="s">
        <v>722</v>
      </c>
      <c r="D39" s="642" t="s">
        <v>725</v>
      </c>
      <c r="E39" s="643"/>
      <c r="F39" s="522"/>
    </row>
    <row r="40" spans="1:6" ht="15" customHeight="1" x14ac:dyDescent="0.2">
      <c r="A40" s="509">
        <v>4</v>
      </c>
      <c r="B40" s="536" t="s">
        <v>726</v>
      </c>
      <c r="C40" s="536" t="s">
        <v>724</v>
      </c>
      <c r="D40" s="642" t="s">
        <v>727</v>
      </c>
      <c r="E40" s="643"/>
      <c r="F40" s="522"/>
    </row>
    <row r="41" spans="1:6" ht="15" customHeight="1" x14ac:dyDescent="0.2">
      <c r="A41" s="509">
        <v>3</v>
      </c>
      <c r="B41" s="536" t="s">
        <v>728</v>
      </c>
      <c r="C41" s="536" t="s">
        <v>726</v>
      </c>
      <c r="D41" s="642" t="s">
        <v>729</v>
      </c>
      <c r="E41" s="643"/>
      <c r="F41" s="522"/>
    </row>
    <row r="42" spans="1:6" ht="15" customHeight="1" x14ac:dyDescent="0.2">
      <c r="A42" s="509">
        <v>2</v>
      </c>
      <c r="B42" s="536" t="s">
        <v>730</v>
      </c>
      <c r="C42" s="536" t="s">
        <v>728</v>
      </c>
      <c r="D42" s="642" t="s">
        <v>731</v>
      </c>
      <c r="E42" s="643"/>
      <c r="F42" s="522"/>
    </row>
    <row r="43" spans="1:6" ht="15" customHeight="1" x14ac:dyDescent="0.2">
      <c r="A43" s="509">
        <v>1</v>
      </c>
      <c r="B43" s="536" t="s">
        <v>732</v>
      </c>
      <c r="C43" s="536" t="s">
        <v>730</v>
      </c>
      <c r="D43" s="642" t="s">
        <v>733</v>
      </c>
      <c r="E43" s="643"/>
      <c r="F43" s="522"/>
    </row>
    <row r="44" spans="1:6" ht="15" customHeight="1" x14ac:dyDescent="0.2">
      <c r="A44" s="509">
        <v>0</v>
      </c>
      <c r="B44" s="536" t="s">
        <v>734</v>
      </c>
      <c r="C44" s="536" t="s">
        <v>735</v>
      </c>
      <c r="D44" s="642" t="s">
        <v>736</v>
      </c>
      <c r="E44" s="643"/>
      <c r="F44" s="522"/>
    </row>
  </sheetData>
  <sheetProtection password="A84B" sheet="1" objects="1" scenarios="1"/>
  <mergeCells count="43">
    <mergeCell ref="D41:E41"/>
    <mergeCell ref="D42:E42"/>
    <mergeCell ref="A29:C29"/>
    <mergeCell ref="A30:C30"/>
    <mergeCell ref="D39:E39"/>
    <mergeCell ref="D38:E38"/>
    <mergeCell ref="D40:E40"/>
    <mergeCell ref="G24:L24"/>
    <mergeCell ref="G25:L25"/>
    <mergeCell ref="G26:L26"/>
    <mergeCell ref="G27:L27"/>
    <mergeCell ref="A23:C23"/>
    <mergeCell ref="G23:L23"/>
    <mergeCell ref="A25:C25"/>
    <mergeCell ref="A26:C26"/>
    <mergeCell ref="A27:C27"/>
    <mergeCell ref="G1:K1"/>
    <mergeCell ref="G3:J3"/>
    <mergeCell ref="J14:K14"/>
    <mergeCell ref="J15:K15"/>
    <mergeCell ref="J16:K16"/>
    <mergeCell ref="A4:C4"/>
    <mergeCell ref="A9:C9"/>
    <mergeCell ref="A10:C10"/>
    <mergeCell ref="A24:C24"/>
    <mergeCell ref="A12:C12"/>
    <mergeCell ref="A11:C11"/>
    <mergeCell ref="D43:E43"/>
    <mergeCell ref="D44:E44"/>
    <mergeCell ref="A15:C15"/>
    <mergeCell ref="D33:E33"/>
    <mergeCell ref="D34:E34"/>
    <mergeCell ref="D35:E35"/>
    <mergeCell ref="D36:E36"/>
    <mergeCell ref="A28:C28"/>
    <mergeCell ref="A17:C17"/>
    <mergeCell ref="A18:C18"/>
    <mergeCell ref="A19:C19"/>
    <mergeCell ref="A20:C20"/>
    <mergeCell ref="A21:C21"/>
    <mergeCell ref="A22:C22"/>
    <mergeCell ref="D37:E37"/>
    <mergeCell ref="A31:C31"/>
  </mergeCells>
  <dataValidations count="1">
    <dataValidation type="list" allowBlank="1" showInputMessage="1" showErrorMessage="1" sqref="D5 D3">
      <formula1>$O$1:$O$3</formula1>
    </dataValidation>
  </dataValidations>
  <printOptions horizontalCentered="1"/>
  <pageMargins left="0" right="0" top="0.75" bottom="0.25" header="0.3" footer="0.3"/>
  <pageSetup firstPageNumber="27" orientation="portrait" useFirstPageNumber="1" r:id="rId1"/>
  <ignoredErrors>
    <ignoredError sqref="K1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I166"/>
  <sheetViews>
    <sheetView view="pageLayout" zoomScaleNormal="100" zoomScaleSheetLayoutView="100" workbookViewId="0">
      <selection activeCell="A2" sqref="A2"/>
    </sheetView>
  </sheetViews>
  <sheetFormatPr defaultColWidth="11.83203125" defaultRowHeight="12.75" x14ac:dyDescent="0.2"/>
  <cols>
    <col min="1" max="1" width="11.83203125" style="6"/>
    <col min="2" max="2" width="14.83203125" style="6" bestFit="1" customWidth="1"/>
    <col min="3" max="7" width="11.83203125" style="6"/>
    <col min="8" max="8" width="12.33203125" style="6" customWidth="1"/>
    <col min="9" max="9" width="12.6640625" style="6" customWidth="1"/>
    <col min="10" max="16384" width="11.83203125" style="6"/>
  </cols>
  <sheetData>
    <row r="1" spans="1:9" ht="19.5" x14ac:dyDescent="0.35">
      <c r="A1" s="61" t="s">
        <v>315</v>
      </c>
      <c r="B1" s="62"/>
      <c r="C1" s="62"/>
      <c r="D1" s="62"/>
      <c r="E1" s="62"/>
      <c r="F1" s="62"/>
      <c r="G1" s="62"/>
      <c r="H1" s="62"/>
      <c r="I1" s="62"/>
    </row>
    <row r="2" spans="1:9" x14ac:dyDescent="0.2">
      <c r="A2" s="50" t="s">
        <v>472</v>
      </c>
      <c r="B2" s="420">
        <f>GENERAL!B6</f>
        <v>0</v>
      </c>
    </row>
    <row r="3" spans="1:9" x14ac:dyDescent="0.2">
      <c r="A3" s="30" t="s">
        <v>314</v>
      </c>
      <c r="B3" s="31"/>
      <c r="C3" s="31"/>
      <c r="D3" s="31"/>
      <c r="E3" s="31"/>
      <c r="F3" s="31"/>
      <c r="G3" s="31"/>
      <c r="H3" s="31"/>
      <c r="I3" s="31"/>
    </row>
    <row r="4" spans="1:9" x14ac:dyDescent="0.2">
      <c r="A4" s="8"/>
    </row>
    <row r="5" spans="1:9" x14ac:dyDescent="0.2">
      <c r="A5" s="21" t="s">
        <v>70</v>
      </c>
      <c r="B5" s="8"/>
      <c r="C5" s="10"/>
      <c r="D5" s="10"/>
      <c r="E5" s="10"/>
      <c r="F5" s="10"/>
      <c r="G5" s="10"/>
      <c r="H5" s="10"/>
      <c r="I5" s="10"/>
    </row>
    <row r="6" spans="1:9" x14ac:dyDescent="0.2">
      <c r="A6" s="8" t="s">
        <v>19</v>
      </c>
      <c r="B6" s="8"/>
      <c r="C6" s="10"/>
      <c r="D6" s="10"/>
      <c r="E6" s="10"/>
      <c r="F6" s="10"/>
      <c r="G6" s="10"/>
      <c r="H6" s="10"/>
      <c r="I6" s="10"/>
    </row>
    <row r="7" spans="1:9" x14ac:dyDescent="0.2">
      <c r="A7" s="8" t="s">
        <v>20</v>
      </c>
      <c r="B7" s="8"/>
      <c r="C7" s="10"/>
      <c r="D7" s="10"/>
      <c r="E7" s="10"/>
      <c r="F7" s="8" t="s">
        <v>21</v>
      </c>
      <c r="G7" s="13" t="s">
        <v>22</v>
      </c>
      <c r="H7" s="14" t="s">
        <v>15</v>
      </c>
      <c r="I7" s="10"/>
    </row>
    <row r="8" spans="1:9" x14ac:dyDescent="0.2">
      <c r="A8" s="8" t="s">
        <v>23</v>
      </c>
      <c r="B8" s="8"/>
      <c r="C8" s="10"/>
      <c r="D8" s="10"/>
      <c r="E8" s="10"/>
      <c r="F8" s="8" t="s">
        <v>24</v>
      </c>
      <c r="G8" s="13" t="s">
        <v>22</v>
      </c>
      <c r="H8" s="14" t="s">
        <v>15</v>
      </c>
      <c r="I8" s="10"/>
    </row>
    <row r="9" spans="1:9" x14ac:dyDescent="0.2">
      <c r="A9" s="8" t="s">
        <v>416</v>
      </c>
      <c r="B9" s="8"/>
      <c r="C9" s="10"/>
      <c r="D9" s="10"/>
      <c r="E9" s="10"/>
      <c r="F9" s="8" t="s">
        <v>267</v>
      </c>
      <c r="G9" s="10"/>
      <c r="H9" s="10"/>
      <c r="I9" s="10"/>
    </row>
    <row r="10" spans="1:9" x14ac:dyDescent="0.2">
      <c r="A10" s="8"/>
      <c r="B10" s="8"/>
      <c r="C10" s="29"/>
      <c r="D10" s="29"/>
      <c r="E10" s="29"/>
      <c r="F10" s="8"/>
      <c r="G10" s="29"/>
      <c r="H10" s="29"/>
      <c r="I10" s="29"/>
    </row>
    <row r="11" spans="1:9" x14ac:dyDescent="0.2">
      <c r="A11" s="21" t="s">
        <v>70</v>
      </c>
      <c r="B11" s="8"/>
      <c r="C11" s="10"/>
      <c r="D11" s="10"/>
      <c r="E11" s="10"/>
      <c r="F11" s="10"/>
      <c r="G11" s="10"/>
      <c r="H11" s="10"/>
      <c r="I11" s="10"/>
    </row>
    <row r="12" spans="1:9" x14ac:dyDescent="0.2">
      <c r="A12" s="8" t="s">
        <v>19</v>
      </c>
      <c r="B12" s="8"/>
      <c r="C12" s="10"/>
      <c r="D12" s="10"/>
      <c r="E12" s="10"/>
      <c r="F12" s="10"/>
      <c r="G12" s="10"/>
      <c r="H12" s="10"/>
      <c r="I12" s="10"/>
    </row>
    <row r="13" spans="1:9" x14ac:dyDescent="0.2">
      <c r="A13" s="8" t="s">
        <v>20</v>
      </c>
      <c r="B13" s="8"/>
      <c r="C13" s="10"/>
      <c r="D13" s="10"/>
      <c r="E13" s="10"/>
      <c r="F13" s="8" t="s">
        <v>21</v>
      </c>
      <c r="G13" s="13" t="s">
        <v>22</v>
      </c>
      <c r="H13" s="14" t="s">
        <v>15</v>
      </c>
      <c r="I13" s="10"/>
    </row>
    <row r="14" spans="1:9" x14ac:dyDescent="0.2">
      <c r="A14" s="8" t="s">
        <v>23</v>
      </c>
      <c r="B14" s="8"/>
      <c r="C14" s="10"/>
      <c r="D14" s="10"/>
      <c r="E14" s="10"/>
      <c r="F14" s="8" t="s">
        <v>24</v>
      </c>
      <c r="G14" s="13" t="s">
        <v>22</v>
      </c>
      <c r="H14" s="14" t="s">
        <v>15</v>
      </c>
      <c r="I14" s="10"/>
    </row>
    <row r="15" spans="1:9" x14ac:dyDescent="0.2">
      <c r="A15" s="8" t="s">
        <v>416</v>
      </c>
      <c r="B15" s="8"/>
      <c r="C15" s="10"/>
      <c r="D15" s="10"/>
      <c r="E15" s="10"/>
      <c r="F15" s="8" t="s">
        <v>267</v>
      </c>
      <c r="G15" s="10"/>
      <c r="H15" s="10"/>
      <c r="I15" s="10"/>
    </row>
    <row r="17" spans="1:9" x14ac:dyDescent="0.2">
      <c r="A17" s="21" t="s">
        <v>71</v>
      </c>
      <c r="B17" s="8"/>
      <c r="C17" s="10"/>
      <c r="D17" s="10"/>
      <c r="E17" s="10"/>
      <c r="F17" s="10"/>
      <c r="G17" s="10"/>
      <c r="H17" s="10"/>
      <c r="I17" s="10"/>
    </row>
    <row r="18" spans="1:9" x14ac:dyDescent="0.2">
      <c r="A18" s="8" t="s">
        <v>19</v>
      </c>
      <c r="B18" s="8"/>
      <c r="C18" s="10"/>
      <c r="D18" s="10"/>
      <c r="E18" s="10"/>
      <c r="F18" s="10"/>
      <c r="G18" s="10"/>
      <c r="H18" s="10"/>
      <c r="I18" s="10"/>
    </row>
    <row r="19" spans="1:9" x14ac:dyDescent="0.2">
      <c r="A19" s="8" t="s">
        <v>20</v>
      </c>
      <c r="B19" s="8"/>
      <c r="C19" s="10"/>
      <c r="D19" s="10"/>
      <c r="E19" s="10"/>
      <c r="F19" s="8" t="s">
        <v>21</v>
      </c>
      <c r="G19" s="13" t="s">
        <v>22</v>
      </c>
      <c r="H19" s="14" t="s">
        <v>15</v>
      </c>
      <c r="I19" s="10"/>
    </row>
    <row r="20" spans="1:9" x14ac:dyDescent="0.2">
      <c r="A20" s="8" t="s">
        <v>23</v>
      </c>
      <c r="B20" s="8"/>
      <c r="C20" s="10"/>
      <c r="D20" s="10"/>
      <c r="E20" s="10"/>
      <c r="F20" s="8" t="s">
        <v>24</v>
      </c>
      <c r="G20" s="13" t="s">
        <v>22</v>
      </c>
      <c r="H20" s="14" t="s">
        <v>15</v>
      </c>
      <c r="I20" s="10"/>
    </row>
    <row r="21" spans="1:9" x14ac:dyDescent="0.2">
      <c r="A21" s="8" t="s">
        <v>416</v>
      </c>
      <c r="B21" s="8"/>
      <c r="C21" s="10"/>
      <c r="D21" s="10"/>
      <c r="E21" s="10"/>
      <c r="F21" s="8" t="s">
        <v>267</v>
      </c>
      <c r="G21" s="10"/>
      <c r="H21" s="10"/>
      <c r="I21" s="10"/>
    </row>
    <row r="23" spans="1:9" x14ac:dyDescent="0.2">
      <c r="A23" s="21" t="s">
        <v>73</v>
      </c>
      <c r="B23" s="8"/>
      <c r="C23" s="10"/>
      <c r="D23" s="10"/>
      <c r="E23" s="10"/>
      <c r="F23" s="10"/>
      <c r="G23" s="10"/>
      <c r="H23" s="10"/>
      <c r="I23" s="10"/>
    </row>
    <row r="24" spans="1:9" x14ac:dyDescent="0.2">
      <c r="A24" s="8" t="s">
        <v>19</v>
      </c>
      <c r="B24" s="8"/>
      <c r="C24" s="10"/>
      <c r="D24" s="10"/>
      <c r="E24" s="10"/>
      <c r="F24" s="10"/>
      <c r="G24" s="10"/>
      <c r="H24" s="10"/>
      <c r="I24" s="10"/>
    </row>
    <row r="25" spans="1:9" x14ac:dyDescent="0.2">
      <c r="A25" s="8" t="s">
        <v>20</v>
      </c>
      <c r="B25" s="8"/>
      <c r="C25" s="10"/>
      <c r="D25" s="10"/>
      <c r="E25" s="10"/>
      <c r="F25" s="8" t="s">
        <v>21</v>
      </c>
      <c r="G25" s="13" t="s">
        <v>22</v>
      </c>
      <c r="H25" s="14" t="s">
        <v>15</v>
      </c>
      <c r="I25" s="10"/>
    </row>
    <row r="26" spans="1:9" x14ac:dyDescent="0.2">
      <c r="A26" s="8" t="s">
        <v>23</v>
      </c>
      <c r="B26" s="8"/>
      <c r="C26" s="10"/>
      <c r="D26" s="10"/>
      <c r="E26" s="10"/>
      <c r="F26" s="8" t="s">
        <v>24</v>
      </c>
      <c r="G26" s="13" t="s">
        <v>22</v>
      </c>
      <c r="H26" s="14" t="s">
        <v>15</v>
      </c>
      <c r="I26" s="10"/>
    </row>
    <row r="27" spans="1:9" x14ac:dyDescent="0.2">
      <c r="A27" s="8" t="s">
        <v>416</v>
      </c>
      <c r="B27" s="8"/>
      <c r="C27" s="10"/>
      <c r="D27" s="10"/>
      <c r="E27" s="10"/>
      <c r="F27" s="8" t="s">
        <v>267</v>
      </c>
      <c r="G27" s="10"/>
      <c r="H27" s="10"/>
      <c r="I27" s="10"/>
    </row>
    <row r="29" spans="1:9" x14ac:dyDescent="0.2">
      <c r="A29" s="21" t="s">
        <v>74</v>
      </c>
      <c r="B29" s="8"/>
      <c r="C29" s="10"/>
      <c r="D29" s="10"/>
      <c r="E29" s="10"/>
      <c r="F29" s="10"/>
      <c r="G29" s="10"/>
      <c r="H29" s="10"/>
      <c r="I29" s="10"/>
    </row>
    <row r="30" spans="1:9" x14ac:dyDescent="0.2">
      <c r="A30" s="8" t="s">
        <v>19</v>
      </c>
      <c r="B30" s="8"/>
      <c r="C30" s="10"/>
      <c r="D30" s="10"/>
      <c r="E30" s="10"/>
      <c r="F30" s="10"/>
      <c r="G30" s="10"/>
      <c r="H30" s="10"/>
      <c r="I30" s="10"/>
    </row>
    <row r="31" spans="1:9" x14ac:dyDescent="0.2">
      <c r="A31" s="8" t="s">
        <v>20</v>
      </c>
      <c r="B31" s="8"/>
      <c r="C31" s="10"/>
      <c r="D31" s="10"/>
      <c r="E31" s="10"/>
      <c r="F31" s="8" t="s">
        <v>21</v>
      </c>
      <c r="G31" s="13" t="s">
        <v>22</v>
      </c>
      <c r="H31" s="14" t="s">
        <v>15</v>
      </c>
      <c r="I31" s="10"/>
    </row>
    <row r="32" spans="1:9" x14ac:dyDescent="0.2">
      <c r="A32" s="8" t="s">
        <v>23</v>
      </c>
      <c r="B32" s="8"/>
      <c r="C32" s="10"/>
      <c r="D32" s="10"/>
      <c r="E32" s="10"/>
      <c r="F32" s="8" t="s">
        <v>24</v>
      </c>
      <c r="G32" s="13" t="s">
        <v>22</v>
      </c>
      <c r="H32" s="14" t="s">
        <v>15</v>
      </c>
      <c r="I32" s="10"/>
    </row>
    <row r="33" spans="1:9" x14ac:dyDescent="0.2">
      <c r="A33" s="8" t="s">
        <v>416</v>
      </c>
      <c r="B33" s="8"/>
      <c r="C33" s="10"/>
      <c r="D33" s="10"/>
      <c r="E33" s="10"/>
      <c r="F33" s="8" t="s">
        <v>267</v>
      </c>
      <c r="G33" s="10"/>
      <c r="H33" s="10"/>
      <c r="I33" s="10"/>
    </row>
    <row r="34" spans="1:9" x14ac:dyDescent="0.2">
      <c r="F34" s="8"/>
    </row>
    <row r="35" spans="1:9" x14ac:dyDescent="0.2">
      <c r="A35" s="21" t="s">
        <v>75</v>
      </c>
      <c r="B35" s="8"/>
      <c r="C35" s="10"/>
      <c r="D35" s="10"/>
      <c r="E35" s="10"/>
      <c r="F35" s="10"/>
      <c r="G35" s="10"/>
      <c r="H35" s="10"/>
      <c r="I35" s="10"/>
    </row>
    <row r="36" spans="1:9" x14ac:dyDescent="0.2">
      <c r="A36" s="8" t="s">
        <v>19</v>
      </c>
      <c r="B36" s="8"/>
      <c r="C36" s="10"/>
      <c r="D36" s="10"/>
      <c r="E36" s="10"/>
      <c r="F36" s="10"/>
      <c r="G36" s="10"/>
      <c r="H36" s="10"/>
      <c r="I36" s="10"/>
    </row>
    <row r="37" spans="1:9" x14ac:dyDescent="0.2">
      <c r="A37" s="8" t="s">
        <v>20</v>
      </c>
      <c r="B37" s="8"/>
      <c r="C37" s="10"/>
      <c r="D37" s="10"/>
      <c r="E37" s="10"/>
      <c r="F37" s="8" t="s">
        <v>21</v>
      </c>
      <c r="G37" s="13" t="s">
        <v>22</v>
      </c>
      <c r="H37" s="14" t="s">
        <v>15</v>
      </c>
      <c r="I37" s="10"/>
    </row>
    <row r="38" spans="1:9" x14ac:dyDescent="0.2">
      <c r="A38" s="8" t="s">
        <v>23</v>
      </c>
      <c r="B38" s="8"/>
      <c r="C38" s="10"/>
      <c r="D38" s="10"/>
      <c r="E38" s="10"/>
      <c r="F38" s="8" t="s">
        <v>24</v>
      </c>
      <c r="G38" s="13" t="s">
        <v>22</v>
      </c>
      <c r="H38" s="14" t="s">
        <v>15</v>
      </c>
      <c r="I38" s="10"/>
    </row>
    <row r="39" spans="1:9" x14ac:dyDescent="0.2">
      <c r="A39" s="8" t="s">
        <v>416</v>
      </c>
      <c r="B39" s="8"/>
      <c r="C39" s="10"/>
      <c r="D39" s="10"/>
      <c r="E39" s="10"/>
      <c r="F39" s="8" t="s">
        <v>267</v>
      </c>
      <c r="G39" s="10"/>
      <c r="H39" s="10"/>
      <c r="I39" s="10"/>
    </row>
    <row r="40" spans="1:9" x14ac:dyDescent="0.2">
      <c r="F40" s="8"/>
    </row>
    <row r="41" spans="1:9" x14ac:dyDescent="0.2">
      <c r="A41" s="21" t="s">
        <v>76</v>
      </c>
      <c r="B41" s="8"/>
      <c r="C41" s="10"/>
      <c r="D41" s="10"/>
      <c r="E41" s="10"/>
      <c r="F41" s="10"/>
      <c r="G41" s="10"/>
      <c r="H41" s="10"/>
      <c r="I41" s="10"/>
    </row>
    <row r="42" spans="1:9" x14ac:dyDescent="0.2">
      <c r="A42" s="8" t="s">
        <v>19</v>
      </c>
      <c r="B42" s="8"/>
      <c r="C42" s="10"/>
      <c r="D42" s="10"/>
      <c r="E42" s="10"/>
      <c r="F42" s="10"/>
      <c r="G42" s="10"/>
      <c r="H42" s="10"/>
      <c r="I42" s="10"/>
    </row>
    <row r="43" spans="1:9" x14ac:dyDescent="0.2">
      <c r="A43" s="8" t="s">
        <v>20</v>
      </c>
      <c r="B43" s="8"/>
      <c r="C43" s="10"/>
      <c r="D43" s="10"/>
      <c r="E43" s="10"/>
      <c r="F43" s="8" t="s">
        <v>21</v>
      </c>
      <c r="G43" s="13" t="s">
        <v>22</v>
      </c>
      <c r="H43" s="14" t="s">
        <v>15</v>
      </c>
      <c r="I43" s="10"/>
    </row>
    <row r="44" spans="1:9" x14ac:dyDescent="0.2">
      <c r="A44" s="8" t="s">
        <v>23</v>
      </c>
      <c r="B44" s="8"/>
      <c r="C44" s="10"/>
      <c r="D44" s="10"/>
      <c r="E44" s="10"/>
      <c r="F44" s="8" t="s">
        <v>24</v>
      </c>
      <c r="G44" s="13" t="s">
        <v>22</v>
      </c>
      <c r="H44" s="14" t="s">
        <v>15</v>
      </c>
      <c r="I44" s="10"/>
    </row>
    <row r="45" spans="1:9" x14ac:dyDescent="0.2">
      <c r="A45" s="8" t="s">
        <v>416</v>
      </c>
      <c r="B45" s="8"/>
      <c r="C45" s="10"/>
      <c r="D45" s="10"/>
      <c r="E45" s="10"/>
      <c r="F45" s="8" t="s">
        <v>267</v>
      </c>
      <c r="G45" s="10"/>
      <c r="H45" s="10"/>
      <c r="I45" s="10"/>
    </row>
    <row r="46" spans="1:9" x14ac:dyDescent="0.2">
      <c r="F46" s="8"/>
    </row>
    <row r="47" spans="1:9" x14ac:dyDescent="0.2">
      <c r="A47" s="21" t="s">
        <v>72</v>
      </c>
      <c r="B47" s="8"/>
      <c r="C47" s="10"/>
      <c r="D47" s="10"/>
      <c r="E47" s="10"/>
      <c r="F47" s="10"/>
      <c r="G47" s="10"/>
      <c r="H47" s="10"/>
      <c r="I47" s="10"/>
    </row>
    <row r="48" spans="1:9" x14ac:dyDescent="0.2">
      <c r="A48" s="8" t="s">
        <v>19</v>
      </c>
      <c r="B48" s="8"/>
      <c r="C48" s="10"/>
      <c r="D48" s="10"/>
      <c r="E48" s="10"/>
      <c r="F48" s="10"/>
      <c r="G48" s="10"/>
      <c r="H48" s="10"/>
      <c r="I48" s="10"/>
    </row>
    <row r="49" spans="1:9" x14ac:dyDescent="0.2">
      <c r="A49" s="8" t="s">
        <v>20</v>
      </c>
      <c r="B49" s="8"/>
      <c r="C49" s="10"/>
      <c r="D49" s="10"/>
      <c r="E49" s="10"/>
      <c r="F49" s="8" t="s">
        <v>21</v>
      </c>
      <c r="G49" s="13" t="s">
        <v>22</v>
      </c>
      <c r="H49" s="14" t="s">
        <v>15</v>
      </c>
      <c r="I49" s="10"/>
    </row>
    <row r="50" spans="1:9" x14ac:dyDescent="0.2">
      <c r="A50" s="8" t="s">
        <v>23</v>
      </c>
      <c r="B50" s="8"/>
      <c r="C50" s="10"/>
      <c r="D50" s="10"/>
      <c r="E50" s="10"/>
      <c r="F50" s="8" t="s">
        <v>24</v>
      </c>
      <c r="G50" s="13" t="s">
        <v>22</v>
      </c>
      <c r="H50" s="14" t="s">
        <v>15</v>
      </c>
      <c r="I50" s="10"/>
    </row>
    <row r="51" spans="1:9" x14ac:dyDescent="0.2">
      <c r="A51" s="8" t="s">
        <v>416</v>
      </c>
      <c r="B51" s="8"/>
      <c r="C51" s="10"/>
      <c r="D51" s="10"/>
      <c r="E51" s="10"/>
      <c r="F51" s="8" t="s">
        <v>267</v>
      </c>
      <c r="G51" s="10"/>
      <c r="H51" s="10"/>
      <c r="I51" s="10"/>
    </row>
    <row r="53" spans="1:9" x14ac:dyDescent="0.2">
      <c r="A53" s="557" t="s">
        <v>269</v>
      </c>
      <c r="B53" s="557"/>
      <c r="C53" s="10"/>
      <c r="D53" s="10"/>
      <c r="E53" s="10"/>
      <c r="F53" s="10"/>
      <c r="G53" s="10"/>
      <c r="H53" s="10"/>
      <c r="I53" s="10"/>
    </row>
    <row r="54" spans="1:9" x14ac:dyDescent="0.2">
      <c r="A54" s="8" t="s">
        <v>19</v>
      </c>
      <c r="B54" s="8"/>
      <c r="C54" s="10"/>
      <c r="D54" s="10"/>
      <c r="E54" s="10"/>
      <c r="F54" s="10"/>
      <c r="G54" s="10"/>
      <c r="H54" s="10"/>
      <c r="I54" s="10"/>
    </row>
    <row r="55" spans="1:9" x14ac:dyDescent="0.2">
      <c r="A55" s="8" t="s">
        <v>20</v>
      </c>
      <c r="B55" s="8"/>
      <c r="C55" s="10"/>
      <c r="D55" s="10"/>
      <c r="E55" s="10"/>
      <c r="F55" s="8" t="s">
        <v>21</v>
      </c>
      <c r="G55" s="13" t="s">
        <v>22</v>
      </c>
      <c r="H55" s="14" t="s">
        <v>15</v>
      </c>
      <c r="I55" s="10"/>
    </row>
    <row r="56" spans="1:9" x14ac:dyDescent="0.2">
      <c r="A56" s="8" t="s">
        <v>23</v>
      </c>
      <c r="B56" s="8"/>
      <c r="C56" s="10"/>
      <c r="D56" s="10"/>
      <c r="E56" s="10"/>
      <c r="F56" s="8" t="s">
        <v>24</v>
      </c>
      <c r="G56" s="13" t="s">
        <v>22</v>
      </c>
      <c r="H56" s="14" t="s">
        <v>15</v>
      </c>
      <c r="I56" s="10"/>
    </row>
    <row r="57" spans="1:9" x14ac:dyDescent="0.2">
      <c r="A57" s="8" t="s">
        <v>416</v>
      </c>
      <c r="B57" s="8"/>
      <c r="C57" s="10"/>
      <c r="D57" s="10"/>
      <c r="E57" s="10"/>
      <c r="F57" s="8" t="s">
        <v>267</v>
      </c>
      <c r="G57" s="10"/>
      <c r="H57" s="10"/>
      <c r="I57" s="10"/>
    </row>
    <row r="58" spans="1:9" x14ac:dyDescent="0.2">
      <c r="A58" s="8"/>
      <c r="B58" s="8"/>
      <c r="C58" s="29"/>
      <c r="D58" s="29"/>
      <c r="E58" s="29"/>
      <c r="F58" s="8"/>
      <c r="G58" s="29"/>
      <c r="H58" s="29"/>
      <c r="I58" s="29"/>
    </row>
    <row r="59" spans="1:9" x14ac:dyDescent="0.2">
      <c r="A59" s="21" t="s">
        <v>462</v>
      </c>
      <c r="B59" s="8"/>
      <c r="C59" s="52"/>
      <c r="D59" s="52"/>
      <c r="E59" s="52"/>
      <c r="F59" s="52"/>
      <c r="G59" s="52"/>
      <c r="H59" s="52"/>
      <c r="I59" s="52"/>
    </row>
    <row r="60" spans="1:9" x14ac:dyDescent="0.2">
      <c r="A60" s="8" t="s">
        <v>19</v>
      </c>
      <c r="B60" s="8"/>
      <c r="C60" s="10"/>
      <c r="D60" s="10"/>
      <c r="E60" s="10"/>
      <c r="F60" s="10"/>
      <c r="G60" s="10"/>
      <c r="H60" s="10"/>
      <c r="I60" s="10"/>
    </row>
    <row r="61" spans="1:9" x14ac:dyDescent="0.2">
      <c r="A61" s="8" t="s">
        <v>20</v>
      </c>
      <c r="B61" s="8"/>
      <c r="C61" s="10"/>
      <c r="D61" s="10"/>
      <c r="E61" s="10"/>
      <c r="F61" s="8" t="s">
        <v>21</v>
      </c>
      <c r="G61" s="13" t="s">
        <v>22</v>
      </c>
      <c r="H61" s="14" t="s">
        <v>15</v>
      </c>
      <c r="I61" s="10"/>
    </row>
    <row r="62" spans="1:9" x14ac:dyDescent="0.2">
      <c r="A62" s="8" t="s">
        <v>23</v>
      </c>
      <c r="B62" s="8"/>
      <c r="C62" s="10"/>
      <c r="D62" s="10"/>
      <c r="E62" s="10"/>
      <c r="F62" s="8" t="s">
        <v>24</v>
      </c>
      <c r="G62" s="13" t="s">
        <v>22</v>
      </c>
      <c r="H62" s="14" t="s">
        <v>15</v>
      </c>
      <c r="I62" s="10"/>
    </row>
    <row r="63" spans="1:9" x14ac:dyDescent="0.2">
      <c r="A63" s="8" t="s">
        <v>416</v>
      </c>
      <c r="B63" s="8"/>
      <c r="C63" s="10"/>
      <c r="D63" s="10"/>
      <c r="E63" s="10"/>
      <c r="F63" s="8" t="s">
        <v>267</v>
      </c>
      <c r="G63" s="10"/>
      <c r="H63" s="10"/>
      <c r="I63" s="10"/>
    </row>
    <row r="64" spans="1:9" x14ac:dyDescent="0.2">
      <c r="A64" s="8"/>
      <c r="B64" s="8"/>
      <c r="C64" s="29"/>
      <c r="D64" s="29"/>
      <c r="E64" s="29"/>
      <c r="F64" s="8"/>
      <c r="G64" s="29"/>
      <c r="H64" s="29"/>
      <c r="I64" s="29"/>
    </row>
    <row r="65" spans="1:9" x14ac:dyDescent="0.2">
      <c r="A65" s="30" t="s">
        <v>595</v>
      </c>
      <c r="B65" s="52"/>
      <c r="C65" s="52"/>
      <c r="D65" s="52"/>
      <c r="E65" s="52"/>
      <c r="F65" s="52"/>
      <c r="G65" s="52"/>
      <c r="H65" s="52"/>
      <c r="I65" s="52"/>
    </row>
    <row r="66" spans="1:9" x14ac:dyDescent="0.2">
      <c r="A66" s="21"/>
      <c r="B66" s="8"/>
      <c r="C66" s="29"/>
      <c r="D66" s="29"/>
      <c r="E66" s="29"/>
      <c r="F66" s="8"/>
      <c r="G66" s="29"/>
      <c r="H66" s="29"/>
      <c r="I66" s="29"/>
    </row>
    <row r="67" spans="1:9" x14ac:dyDescent="0.2">
      <c r="A67" s="21" t="s">
        <v>596</v>
      </c>
      <c r="B67" s="8"/>
      <c r="C67" s="52"/>
      <c r="D67" s="52"/>
      <c r="E67" s="52"/>
      <c r="F67" s="52"/>
      <c r="G67" s="52"/>
      <c r="H67" s="52"/>
      <c r="I67" s="52"/>
    </row>
    <row r="68" spans="1:9" x14ac:dyDescent="0.2">
      <c r="A68" s="8" t="s">
        <v>19</v>
      </c>
      <c r="B68" s="8"/>
      <c r="C68" s="10"/>
      <c r="D68" s="10"/>
      <c r="E68" s="10"/>
      <c r="F68" s="10"/>
      <c r="G68" s="10"/>
      <c r="H68" s="10"/>
      <c r="I68" s="10"/>
    </row>
    <row r="69" spans="1:9" x14ac:dyDescent="0.2">
      <c r="A69" s="8" t="s">
        <v>20</v>
      </c>
      <c r="B69" s="8"/>
      <c r="C69" s="10"/>
      <c r="D69" s="10"/>
      <c r="E69" s="10"/>
      <c r="F69" s="8" t="s">
        <v>21</v>
      </c>
      <c r="G69" s="13" t="s">
        <v>22</v>
      </c>
      <c r="H69" s="14" t="s">
        <v>15</v>
      </c>
      <c r="I69" s="10"/>
    </row>
    <row r="70" spans="1:9" x14ac:dyDescent="0.2">
      <c r="A70" s="8" t="s">
        <v>23</v>
      </c>
      <c r="B70" s="8"/>
      <c r="C70" s="10"/>
      <c r="D70" s="10"/>
      <c r="E70" s="10"/>
      <c r="F70" s="8" t="s">
        <v>24</v>
      </c>
      <c r="G70" s="13" t="s">
        <v>22</v>
      </c>
      <c r="H70" s="14" t="s">
        <v>15</v>
      </c>
      <c r="I70" s="10"/>
    </row>
    <row r="71" spans="1:9" x14ac:dyDescent="0.2">
      <c r="A71" s="8" t="s">
        <v>416</v>
      </c>
      <c r="B71" s="8"/>
      <c r="C71" s="10"/>
      <c r="D71" s="10"/>
      <c r="E71" s="10"/>
      <c r="F71" s="8" t="s">
        <v>267</v>
      </c>
      <c r="G71" s="10"/>
      <c r="H71" s="10"/>
      <c r="I71" s="10"/>
    </row>
    <row r="72" spans="1:9" x14ac:dyDescent="0.2">
      <c r="A72" s="8"/>
      <c r="B72" s="8"/>
      <c r="C72" s="29"/>
      <c r="D72" s="29"/>
      <c r="E72" s="29"/>
      <c r="F72" s="8"/>
      <c r="G72" s="29"/>
      <c r="H72" s="29"/>
      <c r="I72" s="29"/>
    </row>
    <row r="73" spans="1:9" x14ac:dyDescent="0.2">
      <c r="A73" s="21" t="s">
        <v>596</v>
      </c>
      <c r="B73" s="8"/>
      <c r="C73" s="52"/>
      <c r="D73" s="52"/>
      <c r="E73" s="52"/>
      <c r="F73" s="52"/>
      <c r="G73" s="52"/>
      <c r="H73" s="52"/>
      <c r="I73" s="52"/>
    </row>
    <row r="74" spans="1:9" x14ac:dyDescent="0.2">
      <c r="A74" s="8" t="s">
        <v>19</v>
      </c>
      <c r="B74" s="8"/>
      <c r="C74" s="10"/>
      <c r="D74" s="10"/>
      <c r="E74" s="10"/>
      <c r="F74" s="10"/>
      <c r="G74" s="10"/>
      <c r="H74" s="10"/>
      <c r="I74" s="10"/>
    </row>
    <row r="75" spans="1:9" x14ac:dyDescent="0.2">
      <c r="A75" s="8" t="s">
        <v>20</v>
      </c>
      <c r="B75" s="8"/>
      <c r="C75" s="10"/>
      <c r="D75" s="10"/>
      <c r="E75" s="10"/>
      <c r="F75" s="8" t="s">
        <v>21</v>
      </c>
      <c r="G75" s="13" t="s">
        <v>22</v>
      </c>
      <c r="H75" s="14" t="s">
        <v>15</v>
      </c>
      <c r="I75" s="10"/>
    </row>
    <row r="76" spans="1:9" x14ac:dyDescent="0.2">
      <c r="A76" s="8" t="s">
        <v>23</v>
      </c>
      <c r="B76" s="8"/>
      <c r="C76" s="10"/>
      <c r="D76" s="10"/>
      <c r="E76" s="10"/>
      <c r="F76" s="8" t="s">
        <v>24</v>
      </c>
      <c r="G76" s="13" t="s">
        <v>22</v>
      </c>
      <c r="H76" s="14" t="s">
        <v>15</v>
      </c>
      <c r="I76" s="10"/>
    </row>
    <row r="77" spans="1:9" x14ac:dyDescent="0.2">
      <c r="A77" s="8" t="s">
        <v>416</v>
      </c>
      <c r="B77" s="8"/>
      <c r="C77" s="10"/>
      <c r="D77" s="10"/>
      <c r="E77" s="10"/>
      <c r="F77" s="8" t="s">
        <v>267</v>
      </c>
      <c r="G77" s="10"/>
      <c r="H77" s="10"/>
      <c r="I77" s="10"/>
    </row>
    <row r="78" spans="1:9" x14ac:dyDescent="0.2">
      <c r="A78" s="8"/>
      <c r="B78" s="8"/>
      <c r="C78" s="29"/>
      <c r="D78" s="29"/>
      <c r="E78" s="29"/>
      <c r="F78" s="8"/>
      <c r="G78" s="29"/>
      <c r="H78" s="29"/>
      <c r="I78" s="29"/>
    </row>
    <row r="79" spans="1:9" x14ac:dyDescent="0.2">
      <c r="A79" s="21" t="s">
        <v>596</v>
      </c>
      <c r="B79" s="8"/>
      <c r="C79" s="52"/>
      <c r="D79" s="52"/>
      <c r="E79" s="52"/>
      <c r="F79" s="52"/>
      <c r="G79" s="52"/>
      <c r="H79" s="52"/>
      <c r="I79" s="52"/>
    </row>
    <row r="80" spans="1:9" x14ac:dyDescent="0.2">
      <c r="A80" s="8" t="s">
        <v>19</v>
      </c>
      <c r="B80" s="8"/>
      <c r="C80" s="10"/>
      <c r="D80" s="10"/>
      <c r="E80" s="10"/>
      <c r="F80" s="10"/>
      <c r="G80" s="10"/>
      <c r="H80" s="10"/>
      <c r="I80" s="10"/>
    </row>
    <row r="81" spans="1:9" x14ac:dyDescent="0.2">
      <c r="A81" s="8" t="s">
        <v>20</v>
      </c>
      <c r="B81" s="8"/>
      <c r="C81" s="10"/>
      <c r="D81" s="10"/>
      <c r="E81" s="10"/>
      <c r="F81" s="8" t="s">
        <v>21</v>
      </c>
      <c r="G81" s="13" t="s">
        <v>22</v>
      </c>
      <c r="H81" s="14" t="s">
        <v>15</v>
      </c>
      <c r="I81" s="10"/>
    </row>
    <row r="82" spans="1:9" x14ac:dyDescent="0.2">
      <c r="A82" s="8" t="s">
        <v>23</v>
      </c>
      <c r="B82" s="8"/>
      <c r="C82" s="10"/>
      <c r="D82" s="10"/>
      <c r="E82" s="10"/>
      <c r="F82" s="8" t="s">
        <v>24</v>
      </c>
      <c r="G82" s="13" t="s">
        <v>22</v>
      </c>
      <c r="H82" s="14" t="s">
        <v>15</v>
      </c>
      <c r="I82" s="10"/>
    </row>
    <row r="83" spans="1:9" x14ac:dyDescent="0.2">
      <c r="A83" s="8" t="s">
        <v>416</v>
      </c>
      <c r="B83" s="8"/>
      <c r="C83" s="10"/>
      <c r="D83" s="10"/>
      <c r="E83" s="10"/>
      <c r="F83" s="8" t="s">
        <v>267</v>
      </c>
      <c r="G83" s="10"/>
      <c r="H83" s="10"/>
      <c r="I83" s="10"/>
    </row>
    <row r="84" spans="1:9" x14ac:dyDescent="0.2">
      <c r="A84" s="8"/>
      <c r="B84" s="8"/>
      <c r="C84" s="29"/>
      <c r="D84" s="29"/>
      <c r="E84" s="29"/>
      <c r="F84" s="8"/>
      <c r="G84" s="29"/>
      <c r="H84" s="29"/>
      <c r="I84" s="29"/>
    </row>
    <row r="85" spans="1:9" x14ac:dyDescent="0.2">
      <c r="A85" s="21" t="s">
        <v>597</v>
      </c>
      <c r="B85" s="8"/>
      <c r="C85" s="52"/>
      <c r="D85" s="52"/>
      <c r="E85" s="52"/>
      <c r="F85" s="52"/>
      <c r="G85" s="52"/>
      <c r="H85" s="52"/>
      <c r="I85" s="52"/>
    </row>
    <row r="86" spans="1:9" x14ac:dyDescent="0.2">
      <c r="A86" s="8" t="s">
        <v>19</v>
      </c>
      <c r="B86" s="8"/>
      <c r="C86" s="10"/>
      <c r="D86" s="10"/>
      <c r="E86" s="10"/>
      <c r="F86" s="10"/>
      <c r="G86" s="10"/>
      <c r="H86" s="10"/>
      <c r="I86" s="10"/>
    </row>
    <row r="87" spans="1:9" x14ac:dyDescent="0.2">
      <c r="A87" s="8" t="s">
        <v>20</v>
      </c>
      <c r="B87" s="8"/>
      <c r="C87" s="10"/>
      <c r="D87" s="10"/>
      <c r="E87" s="10"/>
      <c r="F87" s="8" t="s">
        <v>21</v>
      </c>
      <c r="G87" s="13" t="s">
        <v>22</v>
      </c>
      <c r="H87" s="14" t="s">
        <v>15</v>
      </c>
      <c r="I87" s="10"/>
    </row>
    <row r="88" spans="1:9" x14ac:dyDescent="0.2">
      <c r="A88" s="8" t="s">
        <v>23</v>
      </c>
      <c r="B88" s="8"/>
      <c r="C88" s="10"/>
      <c r="D88" s="10"/>
      <c r="E88" s="10"/>
      <c r="F88" s="8" t="s">
        <v>24</v>
      </c>
      <c r="G88" s="13" t="s">
        <v>22</v>
      </c>
      <c r="H88" s="14" t="s">
        <v>15</v>
      </c>
      <c r="I88" s="10"/>
    </row>
    <row r="89" spans="1:9" x14ac:dyDescent="0.2">
      <c r="A89" s="8" t="s">
        <v>416</v>
      </c>
      <c r="B89" s="8"/>
      <c r="C89" s="10"/>
      <c r="D89" s="10"/>
      <c r="E89" s="10"/>
      <c r="F89" s="8" t="s">
        <v>267</v>
      </c>
      <c r="G89" s="10"/>
      <c r="H89" s="10"/>
      <c r="I89" s="10"/>
    </row>
    <row r="90" spans="1:9" x14ac:dyDescent="0.2">
      <c r="A90" s="8"/>
      <c r="B90" s="8"/>
      <c r="C90" s="29"/>
      <c r="D90" s="29"/>
      <c r="E90" s="29"/>
      <c r="F90" s="8"/>
      <c r="G90" s="29"/>
      <c r="H90" s="29"/>
      <c r="I90" s="29"/>
    </row>
    <row r="91" spans="1:9" x14ac:dyDescent="0.2">
      <c r="A91" s="30" t="s">
        <v>316</v>
      </c>
      <c r="B91" s="31"/>
      <c r="C91" s="31"/>
      <c r="D91" s="31"/>
      <c r="E91" s="31"/>
      <c r="F91" s="31"/>
      <c r="G91" s="31"/>
      <c r="H91" s="31"/>
      <c r="I91" s="31"/>
    </row>
    <row r="92" spans="1:9" x14ac:dyDescent="0.2">
      <c r="A92" s="8"/>
    </row>
    <row r="93" spans="1:9" ht="25.5" customHeight="1" x14ac:dyDescent="0.2">
      <c r="A93" s="558" t="s">
        <v>268</v>
      </c>
      <c r="B93" s="558"/>
      <c r="C93" s="558"/>
      <c r="D93" s="558"/>
      <c r="E93" s="558"/>
      <c r="F93" s="558"/>
      <c r="G93" s="558"/>
      <c r="H93" s="559"/>
      <c r="I93" s="27" t="s">
        <v>317</v>
      </c>
    </row>
    <row r="94" spans="1:9" x14ac:dyDescent="0.2">
      <c r="A94" s="10"/>
      <c r="B94" s="10"/>
      <c r="C94" s="10"/>
      <c r="D94" s="10"/>
      <c r="E94" s="10"/>
      <c r="F94" s="10"/>
      <c r="G94" s="10"/>
      <c r="H94" s="10"/>
      <c r="I94" s="10"/>
    </row>
    <row r="95" spans="1:9" x14ac:dyDescent="0.2">
      <c r="A95" s="10"/>
      <c r="B95" s="10"/>
      <c r="C95" s="10"/>
      <c r="D95" s="10"/>
      <c r="E95" s="10"/>
      <c r="F95" s="10"/>
      <c r="G95" s="10"/>
      <c r="H95" s="10"/>
      <c r="I95" s="10"/>
    </row>
    <row r="96" spans="1:9" x14ac:dyDescent="0.2">
      <c r="A96" s="10"/>
      <c r="B96" s="10"/>
      <c r="C96" s="10"/>
      <c r="D96" s="10"/>
      <c r="E96" s="10"/>
      <c r="F96" s="10"/>
      <c r="G96" s="10"/>
      <c r="H96" s="10"/>
      <c r="I96" s="10"/>
    </row>
    <row r="98" spans="1:9" ht="38.25" customHeight="1" x14ac:dyDescent="0.2">
      <c r="A98" s="560" t="s">
        <v>499</v>
      </c>
      <c r="B98" s="561"/>
      <c r="C98" s="561"/>
      <c r="D98" s="561"/>
      <c r="E98" s="561"/>
      <c r="F98" s="561"/>
      <c r="G98" s="561"/>
      <c r="H98" s="560"/>
      <c r="I98" s="27" t="s">
        <v>317</v>
      </c>
    </row>
    <row r="99" spans="1:9" x14ac:dyDescent="0.2">
      <c r="A99" s="54"/>
      <c r="B99" s="31"/>
      <c r="C99" s="31"/>
      <c r="D99" s="31"/>
      <c r="E99" s="31"/>
      <c r="F99" s="31"/>
      <c r="G99" s="31"/>
      <c r="H99" s="31"/>
      <c r="I99" s="10"/>
    </row>
    <row r="100" spans="1:9" x14ac:dyDescent="0.2">
      <c r="A100" s="10"/>
      <c r="B100" s="10"/>
      <c r="C100" s="10"/>
      <c r="D100" s="10"/>
      <c r="E100" s="10"/>
      <c r="F100" s="10"/>
      <c r="G100" s="10"/>
      <c r="H100" s="10"/>
      <c r="I100" s="10"/>
    </row>
    <row r="101" spans="1:9" x14ac:dyDescent="0.2">
      <c r="A101" s="10"/>
      <c r="B101" s="10"/>
      <c r="C101" s="10"/>
      <c r="D101" s="10"/>
      <c r="E101" s="10"/>
      <c r="F101" s="10"/>
      <c r="G101" s="10"/>
      <c r="H101" s="10"/>
      <c r="I101" s="10"/>
    </row>
    <row r="102" spans="1:9" x14ac:dyDescent="0.2">
      <c r="A102" s="56"/>
      <c r="B102" s="56"/>
      <c r="C102" s="56"/>
      <c r="D102" s="56"/>
      <c r="E102" s="56"/>
      <c r="F102" s="56"/>
      <c r="G102" s="56"/>
      <c r="H102" s="57"/>
      <c r="I102" s="8"/>
    </row>
    <row r="103" spans="1:9" ht="36.75" customHeight="1" x14ac:dyDescent="0.2">
      <c r="A103" s="559" t="s">
        <v>461</v>
      </c>
      <c r="B103" s="558"/>
      <c r="C103" s="558"/>
      <c r="D103" s="558"/>
      <c r="E103" s="558"/>
      <c r="F103" s="558"/>
      <c r="G103" s="558"/>
      <c r="H103" s="559"/>
      <c r="I103" s="27" t="s">
        <v>317</v>
      </c>
    </row>
    <row r="104" spans="1:9" ht="11.25" customHeight="1" x14ac:dyDescent="0.2">
      <c r="A104" s="152"/>
      <c r="B104" s="10"/>
      <c r="C104" s="10"/>
      <c r="D104" s="10"/>
      <c r="E104" s="10"/>
      <c r="F104" s="10"/>
      <c r="G104" s="10"/>
      <c r="H104" s="10"/>
      <c r="I104" s="10"/>
    </row>
    <row r="105" spans="1:9" x14ac:dyDescent="0.2">
      <c r="A105" s="10"/>
      <c r="B105" s="10"/>
      <c r="C105" s="10"/>
      <c r="D105" s="10"/>
      <c r="E105" s="10"/>
      <c r="F105" s="10"/>
      <c r="G105" s="10"/>
      <c r="H105" s="10"/>
      <c r="I105" s="10"/>
    </row>
    <row r="106" spans="1:9" x14ac:dyDescent="0.2">
      <c r="A106" s="10"/>
      <c r="B106" s="10"/>
      <c r="C106" s="10"/>
      <c r="D106" s="10"/>
      <c r="E106" s="10"/>
      <c r="F106" s="10"/>
      <c r="G106" s="10"/>
      <c r="H106" s="10"/>
      <c r="I106" s="10"/>
    </row>
    <row r="107" spans="1:9" x14ac:dyDescent="0.2">
      <c r="A107" s="56"/>
      <c r="B107" s="56"/>
      <c r="C107" s="56"/>
      <c r="D107" s="56"/>
      <c r="E107" s="56"/>
      <c r="F107" s="56"/>
      <c r="G107" s="56"/>
      <c r="H107" s="57"/>
      <c r="I107" s="8"/>
    </row>
    <row r="108" spans="1:9" ht="62.25" customHeight="1" x14ac:dyDescent="0.2">
      <c r="A108" s="559" t="s">
        <v>464</v>
      </c>
      <c r="B108" s="558"/>
      <c r="C108" s="558"/>
      <c r="D108" s="558"/>
      <c r="E108" s="558"/>
      <c r="F108" s="558"/>
      <c r="G108" s="558"/>
      <c r="H108" s="559"/>
      <c r="I108" s="27" t="s">
        <v>317</v>
      </c>
    </row>
    <row r="109" spans="1:9" x14ac:dyDescent="0.2">
      <c r="A109" s="52"/>
      <c r="B109" s="52"/>
      <c r="C109" s="52"/>
      <c r="D109" s="52"/>
      <c r="E109" s="52"/>
      <c r="F109" s="52"/>
      <c r="G109" s="52"/>
      <c r="H109" s="52"/>
      <c r="I109" s="52"/>
    </row>
    <row r="110" spans="1:9" x14ac:dyDescent="0.2">
      <c r="A110" s="104"/>
      <c r="B110" s="104"/>
      <c r="C110" s="104"/>
      <c r="D110" s="104"/>
      <c r="E110" s="104"/>
      <c r="F110" s="104"/>
      <c r="G110" s="104"/>
      <c r="H110" s="104"/>
      <c r="I110" s="104"/>
    </row>
    <row r="111" spans="1:9" x14ac:dyDescent="0.2">
      <c r="A111" s="57"/>
      <c r="B111" s="57"/>
      <c r="C111" s="57"/>
      <c r="D111" s="57"/>
      <c r="E111" s="57"/>
      <c r="F111" s="57"/>
      <c r="G111" s="57"/>
      <c r="H111" s="57"/>
      <c r="I111" s="57"/>
    </row>
    <row r="112" spans="1:9" ht="38.25" customHeight="1" x14ac:dyDescent="0.2">
      <c r="A112" s="560" t="s">
        <v>505</v>
      </c>
      <c r="B112" s="561"/>
      <c r="C112" s="561"/>
      <c r="D112" s="561"/>
      <c r="E112" s="561"/>
      <c r="F112" s="561"/>
      <c r="G112" s="561"/>
      <c r="H112" s="560"/>
      <c r="I112" s="27" t="s">
        <v>317</v>
      </c>
    </row>
    <row r="113" spans="1:9" x14ac:dyDescent="0.2">
      <c r="A113" s="10"/>
      <c r="B113" s="10"/>
      <c r="C113" s="10"/>
      <c r="D113" s="10"/>
      <c r="E113" s="10"/>
      <c r="F113" s="10"/>
      <c r="G113" s="10"/>
      <c r="H113" s="10"/>
      <c r="I113" s="10"/>
    </row>
    <row r="114" spans="1:9" x14ac:dyDescent="0.2">
      <c r="A114" s="10"/>
      <c r="B114" s="10"/>
      <c r="C114" s="10"/>
      <c r="D114" s="10"/>
      <c r="E114" s="10"/>
      <c r="F114" s="10"/>
      <c r="G114" s="10"/>
      <c r="H114" s="10"/>
      <c r="I114" s="10"/>
    </row>
    <row r="115" spans="1:9" x14ac:dyDescent="0.2">
      <c r="A115" s="10"/>
      <c r="B115" s="10"/>
      <c r="C115" s="10"/>
      <c r="D115" s="10"/>
      <c r="E115" s="10"/>
      <c r="F115" s="10"/>
      <c r="G115" s="10"/>
      <c r="H115" s="10"/>
      <c r="I115" s="10"/>
    </row>
    <row r="117" spans="1:9" s="292" customFormat="1" ht="38.25" customHeight="1" x14ac:dyDescent="0.2">
      <c r="A117" s="560" t="s">
        <v>506</v>
      </c>
      <c r="B117" s="561"/>
      <c r="C117" s="561"/>
      <c r="D117" s="561"/>
      <c r="E117" s="561"/>
      <c r="F117" s="561"/>
      <c r="G117" s="561"/>
      <c r="H117" s="560"/>
      <c r="I117" s="293" t="s">
        <v>317</v>
      </c>
    </row>
    <row r="118" spans="1:9" x14ac:dyDescent="0.2">
      <c r="A118" s="10"/>
      <c r="B118" s="10"/>
      <c r="C118" s="10"/>
      <c r="D118" s="10"/>
      <c r="E118" s="10"/>
      <c r="F118" s="10"/>
      <c r="G118" s="10"/>
      <c r="H118" s="10"/>
      <c r="I118" s="10"/>
    </row>
    <row r="119" spans="1:9" x14ac:dyDescent="0.2">
      <c r="A119" s="10"/>
      <c r="B119" s="10"/>
      <c r="C119" s="10"/>
      <c r="D119" s="10"/>
      <c r="E119" s="10"/>
      <c r="F119" s="10"/>
      <c r="G119" s="10"/>
      <c r="H119" s="10"/>
      <c r="I119" s="10"/>
    </row>
    <row r="120" spans="1:9" x14ac:dyDescent="0.2">
      <c r="A120" s="10"/>
      <c r="B120" s="10"/>
      <c r="C120" s="10"/>
      <c r="D120" s="10"/>
      <c r="E120" s="10"/>
      <c r="F120" s="10"/>
      <c r="G120" s="10"/>
      <c r="H120" s="10"/>
      <c r="I120" s="10"/>
    </row>
    <row r="122" spans="1:9" ht="39" customHeight="1" x14ac:dyDescent="0.2">
      <c r="A122" s="559" t="s">
        <v>465</v>
      </c>
      <c r="B122" s="558"/>
      <c r="C122" s="558"/>
      <c r="D122" s="558"/>
      <c r="E122" s="558"/>
      <c r="F122" s="558"/>
      <c r="G122" s="558"/>
      <c r="H122" s="559"/>
      <c r="I122" s="27" t="s">
        <v>317</v>
      </c>
    </row>
    <row r="123" spans="1:9" x14ac:dyDescent="0.2">
      <c r="A123" s="152"/>
      <c r="B123" s="10"/>
      <c r="C123" s="10"/>
      <c r="D123" s="10"/>
      <c r="E123" s="10"/>
      <c r="F123" s="10"/>
      <c r="G123" s="10"/>
      <c r="H123" s="10"/>
      <c r="I123" s="10"/>
    </row>
    <row r="124" spans="1:9" x14ac:dyDescent="0.2">
      <c r="A124" s="152"/>
      <c r="B124" s="10"/>
      <c r="C124" s="10"/>
      <c r="D124" s="10"/>
      <c r="E124" s="10"/>
      <c r="F124" s="10"/>
      <c r="G124" s="10"/>
      <c r="H124" s="10"/>
      <c r="I124" s="10"/>
    </row>
    <row r="125" spans="1:9" x14ac:dyDescent="0.2">
      <c r="A125" s="264"/>
      <c r="B125" s="16"/>
      <c r="C125" s="16"/>
      <c r="D125" s="16"/>
      <c r="E125" s="16"/>
      <c r="F125" s="16"/>
      <c r="G125" s="16"/>
      <c r="H125" s="16"/>
      <c r="I125" s="16"/>
    </row>
    <row r="126" spans="1:9" x14ac:dyDescent="0.2">
      <c r="A126" s="57"/>
      <c r="B126" s="57"/>
      <c r="C126" s="57"/>
      <c r="D126" s="57"/>
      <c r="E126" s="57"/>
      <c r="F126" s="57"/>
      <c r="G126" s="57"/>
      <c r="H126" s="57"/>
      <c r="I126" s="57"/>
    </row>
    <row r="127" spans="1:9" ht="54.75" customHeight="1" x14ac:dyDescent="0.2">
      <c r="A127" s="555" t="s">
        <v>473</v>
      </c>
      <c r="B127" s="556"/>
      <c r="C127" s="556"/>
      <c r="D127" s="556"/>
      <c r="E127" s="556"/>
      <c r="F127" s="556"/>
      <c r="G127" s="556"/>
      <c r="H127" s="555"/>
      <c r="I127" s="27" t="s">
        <v>317</v>
      </c>
    </row>
    <row r="128" spans="1:9" x14ac:dyDescent="0.2">
      <c r="A128" s="10"/>
      <c r="B128" s="10"/>
      <c r="C128" s="10"/>
      <c r="D128" s="10"/>
      <c r="E128" s="10"/>
      <c r="F128" s="10"/>
      <c r="G128" s="10"/>
      <c r="H128" s="10"/>
      <c r="I128" s="10"/>
    </row>
    <row r="129" spans="1:9" x14ac:dyDescent="0.2">
      <c r="A129" s="10"/>
      <c r="B129" s="10"/>
      <c r="C129" s="10"/>
      <c r="D129" s="10"/>
      <c r="E129" s="10"/>
      <c r="F129" s="10"/>
      <c r="G129" s="10"/>
      <c r="H129" s="10"/>
      <c r="I129" s="10"/>
    </row>
    <row r="130" spans="1:9" x14ac:dyDescent="0.2">
      <c r="A130" s="10"/>
      <c r="B130" s="10"/>
      <c r="C130" s="10"/>
      <c r="D130" s="10"/>
      <c r="E130" s="10"/>
      <c r="F130" s="10"/>
      <c r="G130" s="10"/>
      <c r="H130" s="10"/>
      <c r="I130" s="10"/>
    </row>
    <row r="131" spans="1:9" x14ac:dyDescent="0.2">
      <c r="A131" s="22" t="s">
        <v>507</v>
      </c>
      <c r="B131" s="29"/>
      <c r="C131" s="29"/>
      <c r="D131" s="29"/>
      <c r="E131" s="29"/>
      <c r="F131" s="29"/>
      <c r="G131" s="29"/>
      <c r="H131" s="29"/>
    </row>
    <row r="132" spans="1:9" x14ac:dyDescent="0.2">
      <c r="A132" s="158"/>
      <c r="B132" s="57"/>
      <c r="C132" s="57"/>
      <c r="D132" s="57"/>
      <c r="E132" s="57"/>
      <c r="F132" s="57"/>
      <c r="G132" s="57"/>
      <c r="H132" s="57"/>
      <c r="I132" s="57"/>
    </row>
    <row r="133" spans="1:9" x14ac:dyDescent="0.2">
      <c r="A133" s="158"/>
      <c r="B133" s="57"/>
      <c r="C133" s="57"/>
      <c r="D133" s="57"/>
      <c r="E133" s="57"/>
      <c r="F133" s="57"/>
      <c r="G133" s="57"/>
      <c r="H133" s="57"/>
      <c r="I133" s="57"/>
    </row>
    <row r="134" spans="1:9" x14ac:dyDescent="0.2">
      <c r="A134" s="158"/>
      <c r="B134" s="57"/>
      <c r="C134" s="57"/>
      <c r="D134" s="57"/>
      <c r="E134" s="57"/>
      <c r="F134" s="57"/>
      <c r="G134" s="57"/>
      <c r="H134" s="57"/>
      <c r="I134" s="57"/>
    </row>
    <row r="135" spans="1:9" s="175" customFormat="1" ht="24.75" customHeight="1" x14ac:dyDescent="0.2">
      <c r="A135" s="158"/>
      <c r="B135" s="57"/>
      <c r="C135" s="57"/>
      <c r="D135" s="57"/>
      <c r="E135" s="57"/>
      <c r="F135" s="57"/>
      <c r="G135" s="57"/>
      <c r="H135" s="57"/>
      <c r="I135" s="57"/>
    </row>
    <row r="136" spans="1:9" s="294" customFormat="1" x14ac:dyDescent="0.2"/>
    <row r="137" spans="1:9" s="294" customFormat="1" x14ac:dyDescent="0.2"/>
    <row r="138" spans="1:9" s="294" customFormat="1" x14ac:dyDescent="0.2">
      <c r="A138" s="6"/>
      <c r="B138" s="6"/>
      <c r="C138" s="6"/>
      <c r="D138" s="6"/>
      <c r="E138" s="6"/>
      <c r="F138" s="6"/>
      <c r="G138" s="6"/>
      <c r="H138" s="6"/>
      <c r="I138" s="6"/>
    </row>
    <row r="139" spans="1:9" s="294" customFormat="1" x14ac:dyDescent="0.2">
      <c r="A139" s="6"/>
      <c r="B139" s="6"/>
      <c r="C139" s="6"/>
      <c r="D139" s="6"/>
      <c r="E139" s="6"/>
      <c r="F139" s="6"/>
      <c r="G139" s="6"/>
      <c r="H139" s="6"/>
      <c r="I139" s="6"/>
    </row>
    <row r="140" spans="1:9" s="57" customFormat="1" x14ac:dyDescent="0.2">
      <c r="A140" s="6"/>
      <c r="B140" s="6"/>
      <c r="C140" s="6"/>
      <c r="D140" s="6"/>
      <c r="E140" s="6"/>
      <c r="F140" s="6"/>
      <c r="G140" s="6"/>
      <c r="H140" s="6"/>
      <c r="I140" s="6"/>
    </row>
    <row r="141" spans="1:9" s="57" customFormat="1" x14ac:dyDescent="0.2">
      <c r="A141" s="6"/>
      <c r="B141" s="6"/>
      <c r="C141" s="6"/>
      <c r="D141" s="6"/>
      <c r="E141" s="6"/>
      <c r="F141" s="6"/>
      <c r="G141" s="6"/>
      <c r="H141" s="6"/>
      <c r="I141" s="6"/>
    </row>
    <row r="142" spans="1:9" s="57" customFormat="1" x14ac:dyDescent="0.2">
      <c r="A142" s="6"/>
      <c r="B142" s="6"/>
      <c r="C142" s="6"/>
      <c r="D142" s="6"/>
      <c r="E142" s="6"/>
      <c r="F142" s="6"/>
      <c r="G142" s="6"/>
      <c r="H142" s="6"/>
      <c r="I142" s="6"/>
    </row>
    <row r="143" spans="1:9" s="57" customFormat="1" x14ac:dyDescent="0.2">
      <c r="A143" s="6"/>
      <c r="B143" s="6"/>
      <c r="C143" s="6"/>
      <c r="D143" s="6"/>
      <c r="E143" s="6"/>
      <c r="F143" s="6"/>
      <c r="G143" s="6"/>
      <c r="H143" s="6"/>
      <c r="I143" s="6"/>
    </row>
    <row r="144" spans="1:9" s="57" customFormat="1" x14ac:dyDescent="0.2">
      <c r="A144" s="6"/>
      <c r="B144" s="6"/>
      <c r="C144" s="6"/>
      <c r="D144" s="6"/>
      <c r="E144" s="6"/>
      <c r="F144" s="6"/>
      <c r="G144" s="6"/>
      <c r="H144" s="6"/>
      <c r="I144" s="6"/>
    </row>
    <row r="145" spans="1:9" s="57" customFormat="1" x14ac:dyDescent="0.2">
      <c r="A145" s="6"/>
      <c r="B145" s="6"/>
      <c r="C145" s="6"/>
      <c r="D145" s="6"/>
      <c r="E145" s="6"/>
      <c r="F145" s="6"/>
      <c r="G145" s="6"/>
      <c r="H145" s="6"/>
      <c r="I145" s="6"/>
    </row>
    <row r="147" spans="1:9" s="175" customFormat="1" x14ac:dyDescent="0.2">
      <c r="A147" s="6"/>
      <c r="B147" s="6"/>
      <c r="C147" s="6"/>
      <c r="D147" s="6"/>
      <c r="E147" s="6"/>
      <c r="F147" s="6"/>
      <c r="G147" s="6"/>
      <c r="H147" s="6"/>
      <c r="I147" s="6"/>
    </row>
    <row r="165" spans="1:9" x14ac:dyDescent="0.2">
      <c r="A165"/>
    </row>
    <row r="166" spans="1:9" x14ac:dyDescent="0.2">
      <c r="H166" s="175"/>
      <c r="I166" s="175"/>
    </row>
  </sheetData>
  <customSheetViews>
    <customSheetView guid="{C39AB591-3723-49A0-B177-B840906E8341}" showPageBreaks="1" printArea="1" view="pageBreakPreview" topLeftCell="A76">
      <selection activeCell="A2" sqref="A2"/>
      <rowBreaks count="4" manualBreakCount="4">
        <brk id="61" max="16383" man="1"/>
        <brk id="92" max="16383" man="1"/>
        <brk id="139" max="16383" man="1"/>
        <brk id="198" max="8" man="1"/>
      </rowBreaks>
      <pageMargins left="0.5" right="0.5" top="0.5" bottom="0.75" header="0.5" footer="0.5"/>
      <pageSetup scale="82" firstPageNumber="4" orientation="portrait" useFirstPageNumber="1" horizontalDpi="4294967292" r:id="rId1"/>
      <headerFooter alignWithMargins="0">
        <oddFooter>&amp;L&amp;"Times New Roman,Italic"&amp;8CDA Form 202 (09/23/2008)&amp;C&amp;"Times New Roman,Italic"&amp;9&amp;P&amp;R&amp;"Times New Roman,Italic"&amp;8&amp;A:&amp;D</oddFooter>
      </headerFooter>
    </customSheetView>
    <customSheetView guid="{E132EC1F-F891-4922-AB90-4FA7835D9B5A}" showPageBreaks="1" printArea="1" view="pageBreakPreview" topLeftCell="A174">
      <selection activeCell="E184" sqref="E184"/>
      <rowBreaks count="4" manualBreakCount="4">
        <brk id="55" max="16383" man="1"/>
        <brk id="86" max="16383" man="1"/>
        <brk id="133" max="16383" man="1"/>
        <brk id="192" max="8" man="1"/>
      </rowBreaks>
      <pageMargins left="0.5" right="0.5" top="0.5" bottom="0.75" header="0.5" footer="0.5"/>
      <pageSetup scale="82" firstPageNumber="4" orientation="portrait" useFirstPageNumber="1" horizontalDpi="4294967292" r:id="rId2"/>
      <headerFooter alignWithMargins="0">
        <oddFooter>&amp;L&amp;"Times New Roman,Italic"&amp;8CDA Form 202 (09/23/2008)&amp;C&amp;"Times New Roman,Italic"&amp;9&amp;P&amp;R&amp;"Times New Roman,Italic"&amp;8&amp;A:&amp;D</oddFooter>
      </headerFooter>
    </customSheetView>
    <customSheetView guid="{602BBDD0-2A0B-434E-AE8E-4C472F9AEC01}" showPageBreaks="1" printArea="1" view="pageBreakPreview">
      <selection activeCell="D217" sqref="D217"/>
      <rowBreaks count="4" manualBreakCount="4">
        <brk id="55" max="16383" man="1"/>
        <brk id="86" max="16383" man="1"/>
        <brk id="127" max="16383" man="1"/>
        <brk id="192" max="8" man="1"/>
      </rowBreaks>
      <pageMargins left="0.5" right="0.5" top="0.5" bottom="0.75" header="0.5" footer="0.5"/>
      <pageSetup scale="82" firstPageNumber="4" orientation="portrait" useFirstPageNumber="1" horizontalDpi="4294967292" r:id="rId3"/>
      <headerFooter alignWithMargins="0">
        <oddFooter>&amp;L&amp;"Times New Roman,Italic"&amp;8CDA Form 202 (09/23/2008)&amp;C&amp;"Times New Roman,Italic"&amp;9&amp;P&amp;R&amp;"Times New Roman,Italic"&amp;8&amp;A:&amp;D</oddFooter>
      </headerFooter>
    </customSheetView>
    <customSheetView guid="{C2565ED2-FB16-4AD9-AFF0-CED4C44F72DA}" showPageBreaks="1" printArea="1" view="pageBreakPreview" showRuler="0" topLeftCell="A177">
      <selection activeCell="I184" sqref="I184"/>
      <rowBreaks count="4" manualBreakCount="4">
        <brk id="55" max="16383" man="1"/>
        <brk id="86" max="16383" man="1"/>
        <brk id="129" max="16383" man="1"/>
        <brk id="181" max="16383" man="1"/>
      </rowBreaks>
      <pageMargins left="0.5" right="0.5" top="0.5" bottom="0.75" header="0.5" footer="0.5"/>
      <pageSetup scale="90" firstPageNumber="4" orientation="portrait" useFirstPageNumber="1" horizontalDpi="4294967292" r:id="rId4"/>
      <headerFooter alignWithMargins="0">
        <oddFooter>&amp;L&amp;"Times New Roman,Italic"&amp;8CDA Form 202 (09/23/2008)&amp;C&amp;"Times New Roman,Italic"&amp;9&amp;P&amp;R&amp;"Times New Roman,Italic"&amp;8&amp;A:&amp;D</oddFooter>
      </headerFooter>
    </customSheetView>
    <customSheetView guid="{0A080B76-CAC1-49D6-A14B-9DA724D07E2A}" showPageBreaks="1" printArea="1" view="pageBreakPreview" showRuler="0" topLeftCell="A141">
      <selection activeCell="J158" sqref="J158"/>
      <rowBreaks count="4" manualBreakCount="4">
        <brk id="55" max="16383" man="1"/>
        <brk id="86" max="16383" man="1"/>
        <brk id="129" max="16383" man="1"/>
        <brk id="181" max="16383" man="1"/>
      </rowBreaks>
      <pageMargins left="0.5" right="0.5" top="0.5" bottom="0.75" header="0.5" footer="0.5"/>
      <pageSetup scale="92" firstPageNumber="4" orientation="portrait" useFirstPageNumber="1" horizontalDpi="4294967292" r:id="rId5"/>
      <headerFooter alignWithMargins="0">
        <oddFooter>&amp;L&amp;"Times New Roman,Italic"&amp;8CDA Form 202 (07/01/2008)&amp;C&amp;"Times New Roman,Italic"&amp;9&amp;P&amp;R&amp;"Times New Roman,Italic"&amp;8GENERAL INFORMATION:&amp;D</oddFooter>
      </headerFooter>
    </customSheetView>
    <customSheetView guid="{DC289960-5C22-11D6-B699-00010261CDBB}" showPageBreaks="1" view="pageBreakPreview" showRuler="0" topLeftCell="A58">
      <selection activeCell="J58" sqref="J58"/>
      <rowBreaks count="2" manualBreakCount="2">
        <brk id="52" max="16383" man="1"/>
        <brk id="91" max="16383" man="1"/>
      </rowBreaks>
      <pageMargins left="0.5" right="0.5" top="0.5" bottom="0.75" header="0.5" footer="0.5"/>
      <pageSetup scale="99" firstPageNumber="4" orientation="portrait" useFirstPageNumber="1" horizontalDpi="4294967292" r:id="rId6"/>
      <headerFooter alignWithMargins="0"/>
    </customSheetView>
    <customSheetView guid="{714B32FB-A92F-4F7C-8495-8C3BCEB888AE}" showPageBreaks="1" printArea="1" view="pageBreakPreview" showRuler="0">
      <selection activeCell="C26" sqref="C26"/>
      <rowBreaks count="4" manualBreakCount="4">
        <brk id="55" max="16383" man="1"/>
        <brk id="86" max="16383" man="1"/>
        <brk id="129" max="16383" man="1"/>
        <brk id="180" max="16383" man="1"/>
      </rowBreaks>
      <pageMargins left="0.5" right="0.5" top="0.5" bottom="0.75" header="0.5" footer="0.5"/>
      <pageSetup scale="92" firstPageNumber="4" orientation="portrait" useFirstPageNumber="1" horizontalDpi="4294967292" r:id="rId7"/>
      <headerFooter alignWithMargins="0">
        <oddFooter>&amp;L&amp;"Times New Roman,Italic"&amp;8CDA Form 202 (07/01/2008)&amp;C&amp;"Times New Roman,Italic"&amp;9&amp;P&amp;R&amp;"Times New Roman,Italic"&amp;8GENERAL INFORMATION:&amp;D</oddFooter>
      </headerFooter>
    </customSheetView>
    <customSheetView guid="{A1879216-4226-4AD8-8303-3842A38BCF1B}" showPageBreaks="1" printArea="1" view="pageBreakPreview" showRuler="0" topLeftCell="A177">
      <selection activeCell="I184" sqref="I184"/>
      <rowBreaks count="4" manualBreakCount="4">
        <brk id="55" max="16383" man="1"/>
        <brk id="86" max="16383" man="1"/>
        <brk id="129" max="16383" man="1"/>
        <brk id="181" max="16383" man="1"/>
      </rowBreaks>
      <pageMargins left="0.5" right="0.5" top="0.5" bottom="0.75" header="0.5" footer="0.5"/>
      <pageSetup scale="90" firstPageNumber="4" orientation="portrait" useFirstPageNumber="1" horizontalDpi="4294967292" r:id="rId8"/>
      <headerFooter alignWithMargins="0">
        <oddFooter>&amp;L&amp;"Times New Roman,Italic"&amp;8CDA Form 202 (09/23/2008)&amp;C&amp;"Times New Roman,Italic"&amp;9&amp;P&amp;R&amp;"Times New Roman,Italic"&amp;8&amp;A:&amp;D</oddFooter>
      </headerFooter>
    </customSheetView>
    <customSheetView guid="{3B78583D-5B6A-4751-8EF2-A2270A01FB56}" showPageBreaks="1" printArea="1" view="pageBreakPreview" topLeftCell="A174">
      <selection activeCell="E184" sqref="E184"/>
      <rowBreaks count="4" manualBreakCount="4">
        <brk id="55" max="16383" man="1"/>
        <brk id="86" max="16383" man="1"/>
        <brk id="133" max="16383" man="1"/>
        <brk id="192" max="8" man="1"/>
      </rowBreaks>
      <pageMargins left="0.5" right="0.5" top="0.5" bottom="0.75" header="0.5" footer="0.5"/>
      <pageSetup scale="82" firstPageNumber="4" orientation="portrait" useFirstPageNumber="1" horizontalDpi="4294967292" r:id="rId9"/>
      <headerFooter alignWithMargins="0">
        <oddFooter>&amp;L&amp;"Times New Roman,Italic"&amp;8CDA Form 202 (09/23/2008)&amp;C&amp;"Times New Roman,Italic"&amp;9&amp;P&amp;R&amp;"Times New Roman,Italic"&amp;8&amp;A:&amp;D</oddFooter>
      </headerFooter>
    </customSheetView>
    <customSheetView guid="{9A1BF858-0700-49AF-A308-5283E02DA063}" showPageBreaks="1" printArea="1" view="pageBreakPreview">
      <selection activeCell="D217" sqref="D217"/>
      <rowBreaks count="4" manualBreakCount="4">
        <brk id="55" max="16383" man="1"/>
        <brk id="86" max="16383" man="1"/>
        <brk id="127" max="16383" man="1"/>
        <brk id="192" max="8" man="1"/>
      </rowBreaks>
      <pageMargins left="0.5" right="0.5" top="0.5" bottom="0.75" header="0.5" footer="0.5"/>
      <pageSetup scale="82" firstPageNumber="4" orientation="portrait" useFirstPageNumber="1" horizontalDpi="4294967292" r:id="rId10"/>
      <headerFooter alignWithMargins="0">
        <oddFooter>&amp;L&amp;"Times New Roman,Italic"&amp;8CDA Form 202 (09/23/2008)&amp;C&amp;"Times New Roman,Italic"&amp;9&amp;P&amp;R&amp;"Times New Roman,Italic"&amp;8&amp;A:&amp;D</oddFooter>
      </headerFooter>
    </customSheetView>
    <customSheetView guid="{C6533090-8A80-47A4-9BC4-E66215F4127C}" showPageBreaks="1" printArea="1" view="pageBreakPreview">
      <selection activeCell="D217" sqref="D217"/>
      <rowBreaks count="4" manualBreakCount="4">
        <brk id="55" max="16383" man="1"/>
        <brk id="86" max="16383" man="1"/>
        <brk id="127" max="16383" man="1"/>
        <brk id="192" max="8" man="1"/>
      </rowBreaks>
      <pageMargins left="0.5" right="0.5" top="0.5" bottom="0.75" header="0.5" footer="0.5"/>
      <pageSetup scale="82" firstPageNumber="4" orientation="portrait" useFirstPageNumber="1" horizontalDpi="4294967292" r:id="rId11"/>
      <headerFooter alignWithMargins="0">
        <oddFooter>&amp;L&amp;"Times New Roman,Italic"&amp;8CDA Form 202 (09/23/2008)&amp;C&amp;"Times New Roman,Italic"&amp;9&amp;P&amp;R&amp;"Times New Roman,Italic"&amp;8&amp;A:&amp;D</oddFooter>
      </headerFooter>
    </customSheetView>
    <customSheetView guid="{3659D36C-86F8-45BE-8B0F-DC260D021512}" showPageBreaks="1" printArea="1" view="pageBreakPreview" topLeftCell="A174">
      <selection activeCell="E184" sqref="E184"/>
      <rowBreaks count="4" manualBreakCount="4">
        <brk id="55" max="16383" man="1"/>
        <brk id="86" max="16383" man="1"/>
        <brk id="133" max="16383" man="1"/>
        <brk id="192" max="8" man="1"/>
      </rowBreaks>
      <pageMargins left="0.5" right="0.5" top="0.5" bottom="0.75" header="0.5" footer="0.5"/>
      <pageSetup scale="82" firstPageNumber="4" orientation="portrait" useFirstPageNumber="1" horizontalDpi="4294967292" r:id="rId12"/>
      <headerFooter alignWithMargins="0">
        <oddFooter>&amp;L&amp;"Times New Roman,Italic"&amp;8CDA Form 202 (09/23/2008)&amp;C&amp;"Times New Roman,Italic"&amp;9&amp;P&amp;R&amp;"Times New Roman,Italic"&amp;8&amp;A:&amp;D</oddFooter>
      </headerFooter>
    </customSheetView>
    <customSheetView guid="{8142EFA3-2DB8-4FA0-90CC-65C61CCEFD62}" showPageBreaks="1" printArea="1" view="pageBreakPreview" topLeftCell="A174">
      <selection activeCell="E184" sqref="E184"/>
      <rowBreaks count="4" manualBreakCount="4">
        <brk id="55" max="16383" man="1"/>
        <brk id="86" max="16383" man="1"/>
        <brk id="133" max="16383" man="1"/>
        <brk id="192" max="8" man="1"/>
      </rowBreaks>
      <pageMargins left="0.5" right="0.5" top="0.5" bottom="0.75" header="0.5" footer="0.5"/>
      <pageSetup scale="82" firstPageNumber="4" orientation="portrait" useFirstPageNumber="1" horizontalDpi="4294967292" r:id="rId13"/>
      <headerFooter alignWithMargins="0">
        <oddFooter>&amp;L&amp;"Times New Roman,Italic"&amp;8CDA Form 202 (09/23/2008)&amp;C&amp;"Times New Roman,Italic"&amp;9&amp;P&amp;R&amp;"Times New Roman,Italic"&amp;8&amp;A:&amp;D</oddFooter>
      </headerFooter>
    </customSheetView>
  </customSheetViews>
  <mergeCells count="9">
    <mergeCell ref="A127:H127"/>
    <mergeCell ref="A53:B53"/>
    <mergeCell ref="A93:H93"/>
    <mergeCell ref="A108:H108"/>
    <mergeCell ref="A122:H122"/>
    <mergeCell ref="A98:H98"/>
    <mergeCell ref="A117:H117"/>
    <mergeCell ref="A103:H103"/>
    <mergeCell ref="A112:H112"/>
  </mergeCells>
  <phoneticPr fontId="17" type="noConversion"/>
  <printOptions horizontalCentered="1"/>
  <pageMargins left="0.5" right="0.5" top="0.5" bottom="0.75" header="0.5" footer="0.5"/>
  <pageSetup scale="83" firstPageNumber="4" orientation="portrait" useFirstPageNumber="1" horizontalDpi="4294967292" r:id="rId14"/>
  <headerFooter alignWithMargins="0">
    <oddFooter>&amp;L&amp;"Times New Roman,Italic"&amp;8CDA Form 202 revised 10/25/16&amp;C&amp;"Times New Roman,Italic"&amp;9&amp;P&amp;R&amp;"Times New Roman,Italic"&amp;8&amp;A:&amp;D</oddFooter>
  </headerFooter>
  <rowBreaks count="2" manualBreakCount="2">
    <brk id="64" max="8" man="1"/>
    <brk id="116"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IV64"/>
  <sheetViews>
    <sheetView showZeros="0" view="pageLayout" zoomScaleNormal="90" zoomScaleSheetLayoutView="100" workbookViewId="0"/>
  </sheetViews>
  <sheetFormatPr defaultColWidth="11.83203125" defaultRowHeight="12.75" x14ac:dyDescent="0.2"/>
  <cols>
    <col min="1" max="7" width="11.83203125" style="8"/>
    <col min="8" max="9" width="13" style="8" customWidth="1"/>
    <col min="10" max="16384" width="11.83203125" style="8"/>
  </cols>
  <sheetData>
    <row r="1" spans="1:12" ht="19.5" x14ac:dyDescent="0.35">
      <c r="A1" s="61" t="s">
        <v>321</v>
      </c>
      <c r="B1" s="62"/>
      <c r="C1" s="62"/>
      <c r="D1" s="62"/>
      <c r="E1" s="62"/>
      <c r="F1" s="62"/>
      <c r="G1" s="62"/>
      <c r="H1" s="62"/>
      <c r="I1" s="62"/>
      <c r="J1" s="62"/>
      <c r="K1" s="62"/>
      <c r="L1" s="62"/>
    </row>
    <row r="2" spans="1:12" s="21" customFormat="1" x14ac:dyDescent="0.2">
      <c r="A2" s="50" t="s">
        <v>472</v>
      </c>
      <c r="B2" s="419">
        <f>GENERAL!B6</f>
        <v>0</v>
      </c>
      <c r="C2" s="317">
        <f>GENERAL!B6</f>
        <v>0</v>
      </c>
    </row>
    <row r="3" spans="1:12" x14ac:dyDescent="0.2">
      <c r="A3" s="30" t="s">
        <v>322</v>
      </c>
      <c r="B3" s="52"/>
      <c r="C3" s="52"/>
      <c r="D3" s="52"/>
      <c r="E3" s="52"/>
      <c r="F3" s="52"/>
      <c r="G3" s="52"/>
      <c r="H3" s="52"/>
      <c r="I3" s="52"/>
      <c r="J3" s="52"/>
      <c r="K3" s="52"/>
      <c r="L3" s="52"/>
    </row>
    <row r="5" spans="1:12" x14ac:dyDescent="0.2">
      <c r="A5" s="21" t="s">
        <v>323</v>
      </c>
    </row>
    <row r="6" spans="1:12" x14ac:dyDescent="0.2">
      <c r="A6" s="69"/>
      <c r="B6" s="67" t="s">
        <v>282</v>
      </c>
      <c r="C6" s="68"/>
      <c r="D6" s="70"/>
      <c r="E6" s="70" t="s">
        <v>324</v>
      </c>
      <c r="F6" s="71"/>
      <c r="G6" s="70"/>
      <c r="H6" s="70"/>
      <c r="I6" s="70"/>
      <c r="J6" s="70"/>
      <c r="K6" s="70"/>
      <c r="L6" s="70"/>
    </row>
    <row r="7" spans="1:12" ht="38.25" x14ac:dyDescent="0.2">
      <c r="A7" s="74" t="s">
        <v>512</v>
      </c>
      <c r="B7" s="72" t="s">
        <v>280</v>
      </c>
      <c r="C7" s="73" t="s">
        <v>281</v>
      </c>
      <c r="D7" s="75" t="s">
        <v>513</v>
      </c>
      <c r="E7" s="188" t="s">
        <v>447</v>
      </c>
      <c r="F7" s="75" t="s">
        <v>514</v>
      </c>
      <c r="G7" s="75" t="s">
        <v>515</v>
      </c>
      <c r="H7" s="75" t="s">
        <v>516</v>
      </c>
      <c r="I7" s="75" t="s">
        <v>594</v>
      </c>
      <c r="J7" s="75" t="s">
        <v>517</v>
      </c>
      <c r="K7" s="75" t="s">
        <v>78</v>
      </c>
      <c r="L7" s="75" t="s">
        <v>79</v>
      </c>
    </row>
    <row r="8" spans="1:12" x14ac:dyDescent="0.2">
      <c r="A8" s="197"/>
      <c r="B8" s="36"/>
      <c r="C8" s="36"/>
      <c r="D8" s="343"/>
      <c r="E8" s="268"/>
      <c r="F8" s="269" t="s">
        <v>2</v>
      </c>
      <c r="G8" s="271"/>
      <c r="H8" s="266"/>
      <c r="I8" s="266"/>
      <c r="J8" s="426">
        <f t="shared" ref="J8:J17" si="0">+SUM(G8:H8)</f>
        <v>0</v>
      </c>
      <c r="K8" s="427">
        <f>D8*J8</f>
        <v>0</v>
      </c>
      <c r="L8" s="427">
        <f>K8*12</f>
        <v>0</v>
      </c>
    </row>
    <row r="9" spans="1:12" x14ac:dyDescent="0.2">
      <c r="A9" s="19" t="s">
        <v>35</v>
      </c>
      <c r="B9" s="36"/>
      <c r="C9" s="36"/>
      <c r="D9" s="267"/>
      <c r="E9" s="267"/>
      <c r="F9" s="270"/>
      <c r="G9" s="272"/>
      <c r="H9" s="267"/>
      <c r="I9" s="268"/>
      <c r="J9" s="426">
        <f t="shared" si="0"/>
        <v>0</v>
      </c>
      <c r="K9" s="426">
        <f t="shared" ref="K9:K17" si="1">SUM(D9*J9)</f>
        <v>0</v>
      </c>
      <c r="L9" s="426">
        <f t="shared" ref="L9:L17" si="2">+SUM(K9*12)</f>
        <v>0</v>
      </c>
    </row>
    <row r="10" spans="1:12" x14ac:dyDescent="0.2">
      <c r="A10" s="19" t="s">
        <v>35</v>
      </c>
      <c r="B10" s="36"/>
      <c r="C10" s="36"/>
      <c r="D10" s="282"/>
      <c r="E10" s="267"/>
      <c r="F10" s="270"/>
      <c r="G10" s="272"/>
      <c r="H10" s="267"/>
      <c r="I10" s="268"/>
      <c r="J10" s="426">
        <f t="shared" si="0"/>
        <v>0</v>
      </c>
      <c r="K10" s="426">
        <f t="shared" si="1"/>
        <v>0</v>
      </c>
      <c r="L10" s="426">
        <f t="shared" si="2"/>
        <v>0</v>
      </c>
    </row>
    <row r="11" spans="1:12" x14ac:dyDescent="0.2">
      <c r="A11" s="19" t="s">
        <v>35</v>
      </c>
      <c r="B11" s="36"/>
      <c r="C11" s="36"/>
      <c r="D11" s="267"/>
      <c r="E11" s="267"/>
      <c r="F11" s="270"/>
      <c r="G11" s="272"/>
      <c r="H11" s="267"/>
      <c r="I11" s="268"/>
      <c r="J11" s="426">
        <f t="shared" si="0"/>
        <v>0</v>
      </c>
      <c r="K11" s="426">
        <f t="shared" si="1"/>
        <v>0</v>
      </c>
      <c r="L11" s="426">
        <f t="shared" si="2"/>
        <v>0</v>
      </c>
    </row>
    <row r="12" spans="1:12" x14ac:dyDescent="0.2">
      <c r="A12" s="19" t="s">
        <v>35</v>
      </c>
      <c r="B12" s="36"/>
      <c r="C12" s="36"/>
      <c r="D12" s="267"/>
      <c r="E12" s="267"/>
      <c r="F12" s="270"/>
      <c r="G12" s="272"/>
      <c r="H12" s="267"/>
      <c r="I12" s="268"/>
      <c r="J12" s="426">
        <f t="shared" si="0"/>
        <v>0</v>
      </c>
      <c r="K12" s="426">
        <f t="shared" si="1"/>
        <v>0</v>
      </c>
      <c r="L12" s="426">
        <f t="shared" si="2"/>
        <v>0</v>
      </c>
    </row>
    <row r="13" spans="1:12" x14ac:dyDescent="0.2">
      <c r="A13" s="19" t="s">
        <v>35</v>
      </c>
      <c r="B13" s="36"/>
      <c r="C13" s="36"/>
      <c r="D13" s="267"/>
      <c r="E13" s="267"/>
      <c r="F13" s="270"/>
      <c r="G13" s="272"/>
      <c r="H13" s="267"/>
      <c r="I13" s="268"/>
      <c r="J13" s="426">
        <f t="shared" si="0"/>
        <v>0</v>
      </c>
      <c r="K13" s="426">
        <f t="shared" si="1"/>
        <v>0</v>
      </c>
      <c r="L13" s="426">
        <f t="shared" si="2"/>
        <v>0</v>
      </c>
    </row>
    <row r="14" spans="1:12" x14ac:dyDescent="0.2">
      <c r="A14" s="19" t="s">
        <v>35</v>
      </c>
      <c r="B14" s="36"/>
      <c r="C14" s="36"/>
      <c r="D14" s="267"/>
      <c r="E14" s="267"/>
      <c r="F14" s="270"/>
      <c r="G14" s="272"/>
      <c r="H14" s="267"/>
      <c r="I14" s="268"/>
      <c r="J14" s="426">
        <f t="shared" si="0"/>
        <v>0</v>
      </c>
      <c r="K14" s="426">
        <f t="shared" si="1"/>
        <v>0</v>
      </c>
      <c r="L14" s="426">
        <f t="shared" si="2"/>
        <v>0</v>
      </c>
    </row>
    <row r="15" spans="1:12" x14ac:dyDescent="0.2">
      <c r="A15" s="19" t="s">
        <v>35</v>
      </c>
      <c r="B15" s="36"/>
      <c r="C15" s="36"/>
      <c r="D15" s="267"/>
      <c r="E15" s="267"/>
      <c r="F15" s="270"/>
      <c r="G15" s="272"/>
      <c r="H15" s="267"/>
      <c r="I15" s="268"/>
      <c r="J15" s="426">
        <f t="shared" si="0"/>
        <v>0</v>
      </c>
      <c r="K15" s="426">
        <f t="shared" si="1"/>
        <v>0</v>
      </c>
      <c r="L15" s="426">
        <f t="shared" si="2"/>
        <v>0</v>
      </c>
    </row>
    <row r="16" spans="1:12" x14ac:dyDescent="0.2">
      <c r="A16" s="19" t="s">
        <v>35</v>
      </c>
      <c r="B16" s="36"/>
      <c r="C16" s="36"/>
      <c r="D16" s="267"/>
      <c r="E16" s="267"/>
      <c r="F16" s="270"/>
      <c r="G16" s="272"/>
      <c r="H16" s="267"/>
      <c r="I16" s="268"/>
      <c r="J16" s="426">
        <f t="shared" si="0"/>
        <v>0</v>
      </c>
      <c r="K16" s="426">
        <f t="shared" si="1"/>
        <v>0</v>
      </c>
      <c r="L16" s="426">
        <f t="shared" si="2"/>
        <v>0</v>
      </c>
    </row>
    <row r="17" spans="1:256" x14ac:dyDescent="0.2">
      <c r="A17" s="19" t="s">
        <v>35</v>
      </c>
      <c r="B17" s="36"/>
      <c r="C17" s="36"/>
      <c r="D17" s="267"/>
      <c r="E17" s="267"/>
      <c r="F17" s="270"/>
      <c r="G17" s="272"/>
      <c r="H17" s="267"/>
      <c r="I17" s="268"/>
      <c r="J17" s="426">
        <f t="shared" si="0"/>
        <v>0</v>
      </c>
      <c r="K17" s="426">
        <f t="shared" si="1"/>
        <v>0</v>
      </c>
      <c r="L17" s="426">
        <f t="shared" si="2"/>
        <v>0</v>
      </c>
    </row>
    <row r="18" spans="1:256" x14ac:dyDescent="0.2">
      <c r="B18" s="8" t="s">
        <v>80</v>
      </c>
      <c r="D18" s="428">
        <f>SUM(D8:D17)</f>
        <v>0</v>
      </c>
      <c r="E18" s="428">
        <f>SUM(D8*E8)+(D9*E9)+(D10*E10)+(D11*E11)+(D12*E12)+(D13*E13)+(D14*E14)+(D15*E15)+(D16*E16)+(D17*E17)</f>
        <v>0</v>
      </c>
      <c r="F18" s="265"/>
      <c r="G18" s="35"/>
      <c r="H18" s="35"/>
      <c r="I18" s="35"/>
      <c r="J18" s="35"/>
      <c r="K18" s="432">
        <f>+SUM(K8:K17)</f>
        <v>0</v>
      </c>
      <c r="L18" s="432">
        <f>0+SUM(L8:L17)</f>
        <v>0</v>
      </c>
    </row>
    <row r="19" spans="1:256" x14ac:dyDescent="0.2">
      <c r="B19" s="1" t="s">
        <v>407</v>
      </c>
      <c r="G19" s="196"/>
      <c r="J19" s="35"/>
      <c r="K19" s="35"/>
      <c r="L19" s="432">
        <f>-(G19*L18)</f>
        <v>0</v>
      </c>
    </row>
    <row r="20" spans="1:256" x14ac:dyDescent="0.2">
      <c r="B20" s="21" t="s">
        <v>408</v>
      </c>
      <c r="J20" s="35"/>
      <c r="K20" s="35"/>
      <c r="L20" s="432">
        <f>SUM(L18+L19)</f>
        <v>0</v>
      </c>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6"/>
      <c r="IJ20" s="6"/>
      <c r="IK20" s="6"/>
      <c r="IL20" s="6"/>
      <c r="IM20" s="6"/>
      <c r="IN20" s="6"/>
      <c r="IO20" s="6"/>
      <c r="IP20" s="6"/>
      <c r="IQ20" s="6"/>
      <c r="IR20" s="6"/>
      <c r="IS20" s="6"/>
      <c r="IT20" s="6"/>
      <c r="IU20" s="6"/>
      <c r="IV20" s="6"/>
    </row>
    <row r="22" spans="1:256" x14ac:dyDescent="0.2">
      <c r="A22" s="21" t="s">
        <v>218</v>
      </c>
    </row>
    <row r="23" spans="1:256" s="6" customFormat="1" x14ac:dyDescent="0.2">
      <c r="A23" s="76" t="s">
        <v>282</v>
      </c>
      <c r="B23" s="77"/>
      <c r="C23" s="70"/>
      <c r="D23" s="70" t="s">
        <v>324</v>
      </c>
      <c r="E23" s="70"/>
      <c r="F23" s="70"/>
      <c r="G23" s="70"/>
    </row>
    <row r="24" spans="1:256" ht="24.75" customHeight="1" x14ac:dyDescent="0.2">
      <c r="A24" s="78" t="s">
        <v>280</v>
      </c>
      <c r="B24" s="79" t="s">
        <v>281</v>
      </c>
      <c r="C24" s="75" t="s">
        <v>513</v>
      </c>
      <c r="D24" s="188" t="s">
        <v>448</v>
      </c>
      <c r="E24" s="75" t="s">
        <v>515</v>
      </c>
      <c r="F24" s="75" t="s">
        <v>78</v>
      </c>
      <c r="G24" s="75" t="s">
        <v>79</v>
      </c>
    </row>
    <row r="25" spans="1:256" x14ac:dyDescent="0.2">
      <c r="A25" s="9"/>
      <c r="B25" s="40"/>
      <c r="C25" s="9"/>
      <c r="D25" s="9"/>
      <c r="E25" s="183"/>
      <c r="F25" s="429">
        <f t="shared" ref="F25:F34" si="3">+SUM(C25*E25)</f>
        <v>0</v>
      </c>
      <c r="G25" s="429">
        <f t="shared" ref="G25:G34" si="4">F25*12</f>
        <v>0</v>
      </c>
    </row>
    <row r="26" spans="1:256" x14ac:dyDescent="0.2">
      <c r="A26" s="9"/>
      <c r="B26" s="9"/>
      <c r="C26" s="9"/>
      <c r="D26" s="9"/>
      <c r="E26" s="9"/>
      <c r="F26" s="430">
        <f t="shared" si="3"/>
        <v>0</v>
      </c>
      <c r="G26" s="430">
        <f t="shared" si="4"/>
        <v>0</v>
      </c>
    </row>
    <row r="27" spans="1:256" x14ac:dyDescent="0.2">
      <c r="A27" s="9"/>
      <c r="B27" s="9"/>
      <c r="C27" s="9"/>
      <c r="D27" s="9"/>
      <c r="E27" s="9"/>
      <c r="F27" s="430">
        <f t="shared" si="3"/>
        <v>0</v>
      </c>
      <c r="G27" s="430">
        <f t="shared" si="4"/>
        <v>0</v>
      </c>
    </row>
    <row r="28" spans="1:256" x14ac:dyDescent="0.2">
      <c r="A28" s="9"/>
      <c r="B28" s="9"/>
      <c r="C28" s="9"/>
      <c r="D28" s="9"/>
      <c r="E28" s="9"/>
      <c r="F28" s="430">
        <f t="shared" si="3"/>
        <v>0</v>
      </c>
      <c r="G28" s="430">
        <f t="shared" si="4"/>
        <v>0</v>
      </c>
    </row>
    <row r="29" spans="1:256" x14ac:dyDescent="0.2">
      <c r="A29" s="9"/>
      <c r="B29" s="9"/>
      <c r="C29" s="9"/>
      <c r="D29" s="9"/>
      <c r="E29" s="9"/>
      <c r="F29" s="430">
        <f t="shared" si="3"/>
        <v>0</v>
      </c>
      <c r="G29" s="430">
        <f t="shared" si="4"/>
        <v>0</v>
      </c>
    </row>
    <row r="30" spans="1:256" x14ac:dyDescent="0.2">
      <c r="A30" s="9"/>
      <c r="B30" s="9"/>
      <c r="C30" s="9"/>
      <c r="D30" s="9"/>
      <c r="E30" s="9"/>
      <c r="F30" s="430">
        <f t="shared" si="3"/>
        <v>0</v>
      </c>
      <c r="G30" s="430">
        <f t="shared" si="4"/>
        <v>0</v>
      </c>
    </row>
    <row r="31" spans="1:256" x14ac:dyDescent="0.2">
      <c r="A31" s="9"/>
      <c r="B31" s="9"/>
      <c r="C31" s="9"/>
      <c r="D31" s="9"/>
      <c r="E31" s="9"/>
      <c r="F31" s="430">
        <f t="shared" si="3"/>
        <v>0</v>
      </c>
      <c r="G31" s="430">
        <f t="shared" si="4"/>
        <v>0</v>
      </c>
    </row>
    <row r="32" spans="1:256" x14ac:dyDescent="0.2">
      <c r="A32" s="9"/>
      <c r="B32" s="9"/>
      <c r="C32" s="9"/>
      <c r="D32" s="9"/>
      <c r="E32" s="9"/>
      <c r="F32" s="430">
        <f t="shared" si="3"/>
        <v>0</v>
      </c>
      <c r="G32" s="430">
        <f t="shared" si="4"/>
        <v>0</v>
      </c>
    </row>
    <row r="33" spans="1:256" x14ac:dyDescent="0.2">
      <c r="A33" s="9"/>
      <c r="B33" s="9"/>
      <c r="C33" s="9"/>
      <c r="D33" s="9"/>
      <c r="E33" s="9"/>
      <c r="F33" s="430">
        <f t="shared" si="3"/>
        <v>0</v>
      </c>
      <c r="G33" s="430">
        <f t="shared" si="4"/>
        <v>0</v>
      </c>
    </row>
    <row r="34" spans="1:256" x14ac:dyDescent="0.2">
      <c r="A34" s="9"/>
      <c r="B34" s="9"/>
      <c r="C34" s="9"/>
      <c r="D34" s="9"/>
      <c r="E34" s="9"/>
      <c r="F34" s="430">
        <f t="shared" si="3"/>
        <v>0</v>
      </c>
      <c r="G34" s="430">
        <f t="shared" si="4"/>
        <v>0</v>
      </c>
    </row>
    <row r="35" spans="1:256" x14ac:dyDescent="0.2">
      <c r="A35" s="8" t="s">
        <v>83</v>
      </c>
      <c r="C35" s="431">
        <f>SUM(C25:C34)</f>
        <v>0</v>
      </c>
      <c r="D35" s="428">
        <f>SUM(C25*D25)+(C26*D26)+(C27*D27)+(C28*D28)+(C29*D29)+(C30*D30)+(C31*D31)+(C32*D32)+(C33*D33)+(C34*D34)</f>
        <v>0</v>
      </c>
      <c r="F35" s="429">
        <f>SUM(F25:F34)</f>
        <v>0</v>
      </c>
      <c r="G35" s="432">
        <f>0+SUM(G25:G34)</f>
        <v>0</v>
      </c>
    </row>
    <row r="36" spans="1:256" x14ac:dyDescent="0.2">
      <c r="A36" s="1" t="s">
        <v>641</v>
      </c>
      <c r="E36" s="52"/>
      <c r="G36" s="432">
        <f>-(E36*G35)</f>
        <v>0</v>
      </c>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c r="IR36" s="6"/>
      <c r="IS36" s="6"/>
      <c r="IT36" s="6"/>
      <c r="IU36" s="6"/>
      <c r="IV36" s="6"/>
    </row>
    <row r="37" spans="1:256" x14ac:dyDescent="0.2">
      <c r="A37" s="21" t="s">
        <v>642</v>
      </c>
      <c r="G37" s="432">
        <f>G35+G36</f>
        <v>0</v>
      </c>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c r="IH37" s="6"/>
      <c r="II37" s="6"/>
      <c r="IJ37" s="6"/>
      <c r="IK37" s="6"/>
      <c r="IL37" s="6"/>
      <c r="IM37" s="6"/>
      <c r="IN37" s="6"/>
      <c r="IO37" s="6"/>
      <c r="IP37" s="6"/>
      <c r="IQ37" s="6"/>
      <c r="IR37" s="6"/>
      <c r="IS37" s="6"/>
      <c r="IT37" s="6"/>
      <c r="IU37" s="6"/>
      <c r="IV37" s="6"/>
    </row>
    <row r="38" spans="1:256" x14ac:dyDescent="0.2">
      <c r="A38" s="1" t="s">
        <v>326</v>
      </c>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c r="GH38" s="6"/>
      <c r="GI38" s="6"/>
      <c r="GJ38" s="6"/>
      <c r="GK38" s="6"/>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row>
    <row r="39" spans="1:256" x14ac:dyDescent="0.2">
      <c r="A39" s="28" t="s">
        <v>285</v>
      </c>
      <c r="B39" s="8" t="s">
        <v>86</v>
      </c>
      <c r="D39" s="10"/>
      <c r="E39" s="10"/>
      <c r="G39" s="28" t="s">
        <v>285</v>
      </c>
      <c r="H39" s="8" t="s">
        <v>89</v>
      </c>
      <c r="K39" s="10"/>
      <c r="L39" s="10"/>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6"/>
      <c r="FJ39" s="6"/>
      <c r="FK39" s="6"/>
      <c r="FL39" s="6"/>
      <c r="FM39" s="6"/>
      <c r="FN39" s="6"/>
      <c r="FO39" s="6"/>
      <c r="FP39" s="6"/>
      <c r="FQ39" s="6"/>
      <c r="FR39" s="6"/>
      <c r="FS39" s="6"/>
      <c r="FT39" s="6"/>
      <c r="FU39" s="6"/>
      <c r="FV39" s="6"/>
      <c r="FW39" s="6"/>
      <c r="FX39" s="6"/>
      <c r="FY39" s="6"/>
      <c r="FZ39" s="6"/>
      <c r="GA39" s="6"/>
      <c r="GB39" s="6"/>
      <c r="GC39" s="6"/>
      <c r="GD39" s="6"/>
      <c r="GE39" s="6"/>
      <c r="GF39" s="6"/>
      <c r="GG39" s="6"/>
      <c r="GH39" s="6"/>
      <c r="GI39" s="6"/>
      <c r="GJ39" s="6"/>
      <c r="GK39" s="6"/>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row>
    <row r="40" spans="1:256" x14ac:dyDescent="0.2">
      <c r="A40" s="28" t="s">
        <v>285</v>
      </c>
      <c r="B40" s="8" t="s">
        <v>87</v>
      </c>
      <c r="D40" s="10"/>
      <c r="E40" s="10"/>
      <c r="G40" s="28" t="s">
        <v>285</v>
      </c>
      <c r="H40" s="8" t="s">
        <v>90</v>
      </c>
      <c r="K40" s="10"/>
      <c r="L40" s="10"/>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row>
    <row r="41" spans="1:256" x14ac:dyDescent="0.2">
      <c r="A41" s="28" t="s">
        <v>285</v>
      </c>
      <c r="B41" s="8" t="s">
        <v>88</v>
      </c>
      <c r="D41" s="10"/>
      <c r="E41" s="10"/>
      <c r="F41"/>
      <c r="G41" s="28" t="s">
        <v>285</v>
      </c>
      <c r="H41" s="8" t="s">
        <v>91</v>
      </c>
      <c r="K41" s="10"/>
      <c r="L41" s="10"/>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c r="IQ41" s="6"/>
      <c r="IR41" s="6"/>
      <c r="IS41" s="6"/>
      <c r="IT41" s="6"/>
      <c r="IU41" s="6"/>
      <c r="IV41" s="6"/>
    </row>
    <row r="43" spans="1:256" x14ac:dyDescent="0.2">
      <c r="A43" s="30" t="s">
        <v>325</v>
      </c>
      <c r="B43" s="52"/>
      <c r="C43" s="52"/>
      <c r="D43" s="52"/>
      <c r="E43" s="52"/>
      <c r="F43" s="52"/>
      <c r="G43" s="52"/>
      <c r="H43" s="52"/>
      <c r="I43" s="52"/>
      <c r="J43" s="52"/>
      <c r="K43" s="52"/>
      <c r="L43" s="52"/>
    </row>
    <row r="44" spans="1:256" x14ac:dyDescent="0.2">
      <c r="J44" s="401"/>
      <c r="K44" s="401"/>
    </row>
    <row r="45" spans="1:256" ht="25.5" x14ac:dyDescent="0.2">
      <c r="A45" s="173" t="s">
        <v>442</v>
      </c>
      <c r="B45" s="32"/>
      <c r="C45" s="32"/>
      <c r="D45" s="182"/>
      <c r="E45" s="182"/>
      <c r="F45" s="33"/>
      <c r="G45" s="174" t="s">
        <v>436</v>
      </c>
      <c r="H45" s="172" t="s">
        <v>78</v>
      </c>
      <c r="I45" s="402"/>
      <c r="J45" s="403"/>
      <c r="K45" s="404"/>
      <c r="L45" s="400" t="s">
        <v>79</v>
      </c>
    </row>
    <row r="46" spans="1:256" x14ac:dyDescent="0.2">
      <c r="A46" s="180"/>
      <c r="B46" s="181"/>
      <c r="C46" s="181"/>
      <c r="D46" s="181"/>
      <c r="E46" s="181"/>
      <c r="F46" s="17"/>
      <c r="G46" s="9"/>
      <c r="H46" s="99"/>
      <c r="I46" s="395"/>
      <c r="J46" s="405"/>
      <c r="K46" s="396"/>
      <c r="L46" s="434">
        <f>H46*12</f>
        <v>0</v>
      </c>
    </row>
    <row r="47" spans="1:256" x14ac:dyDescent="0.2">
      <c r="A47" s="15"/>
      <c r="B47" s="16"/>
      <c r="C47" s="16"/>
      <c r="D47" s="16"/>
      <c r="E47" s="16"/>
      <c r="F47" s="17"/>
      <c r="G47" s="9"/>
      <c r="H47" s="15"/>
      <c r="I47" s="397"/>
      <c r="J47" s="405"/>
      <c r="K47" s="396"/>
      <c r="L47" s="435">
        <f>H47*12</f>
        <v>0</v>
      </c>
    </row>
    <row r="48" spans="1:256" x14ac:dyDescent="0.2">
      <c r="A48" s="15"/>
      <c r="B48" s="16"/>
      <c r="C48" s="16"/>
      <c r="D48" s="16"/>
      <c r="E48" s="16"/>
      <c r="F48" s="17"/>
      <c r="G48" s="9"/>
      <c r="H48" s="15"/>
      <c r="I48" s="397"/>
      <c r="J48" s="405"/>
      <c r="K48" s="396"/>
      <c r="L48" s="435">
        <f>H48*12</f>
        <v>0</v>
      </c>
    </row>
    <row r="49" spans="1:12" x14ac:dyDescent="0.2">
      <c r="A49" s="15"/>
      <c r="B49" s="16"/>
      <c r="C49" s="16"/>
      <c r="D49" s="16"/>
      <c r="E49" s="16"/>
      <c r="F49" s="17"/>
      <c r="G49" s="9"/>
      <c r="H49" s="15"/>
      <c r="I49" s="397"/>
      <c r="J49" s="405"/>
      <c r="K49" s="396"/>
      <c r="L49" s="435">
        <f>H49*12</f>
        <v>0</v>
      </c>
    </row>
    <row r="50" spans="1:12" x14ac:dyDescent="0.2">
      <c r="A50" s="15"/>
      <c r="B50" s="16"/>
      <c r="C50" s="16"/>
      <c r="D50" s="16"/>
      <c r="E50" s="16"/>
      <c r="F50" s="17"/>
      <c r="G50" s="9"/>
      <c r="H50" s="15"/>
      <c r="I50" s="397"/>
      <c r="J50" s="405"/>
      <c r="K50" s="396"/>
      <c r="L50" s="435">
        <f>H50*12</f>
        <v>0</v>
      </c>
    </row>
    <row r="51" spans="1:12" x14ac:dyDescent="0.2">
      <c r="A51" s="8" t="s">
        <v>84</v>
      </c>
      <c r="G51" s="431">
        <f>SUM(G46:G50)</f>
        <v>0</v>
      </c>
      <c r="H51" s="438">
        <f>+SUM(H46:H50)</f>
        <v>0</v>
      </c>
      <c r="I51" s="398"/>
      <c r="J51" s="406"/>
      <c r="K51" s="399"/>
      <c r="L51" s="434">
        <f>0+SUM(L46:L50)</f>
        <v>0</v>
      </c>
    </row>
    <row r="52" spans="1:12" x14ac:dyDescent="0.2">
      <c r="A52" s="8" t="s">
        <v>81</v>
      </c>
      <c r="G52" s="200"/>
      <c r="L52" s="436">
        <f>-(G52*L51)</f>
        <v>0</v>
      </c>
    </row>
    <row r="53" spans="1:12" x14ac:dyDescent="0.2">
      <c r="A53" s="21" t="s">
        <v>441</v>
      </c>
      <c r="L53" s="437">
        <f>L51+L52</f>
        <v>0</v>
      </c>
    </row>
    <row r="54" spans="1:12" x14ac:dyDescent="0.2">
      <c r="A54" s="21" t="s">
        <v>409</v>
      </c>
      <c r="L54" s="437">
        <f>L20+G37+L53</f>
        <v>0</v>
      </c>
    </row>
    <row r="55" spans="1:12" s="6" customFormat="1" x14ac:dyDescent="0.2"/>
    <row r="56" spans="1:12" x14ac:dyDescent="0.2">
      <c r="A56" s="30" t="s">
        <v>443</v>
      </c>
      <c r="B56" s="52"/>
      <c r="C56" s="52"/>
      <c r="D56" s="52"/>
      <c r="E56" s="52"/>
      <c r="F56" s="52"/>
      <c r="G56" s="52"/>
      <c r="H56" s="52"/>
      <c r="I56" s="52"/>
      <c r="J56" s="52"/>
      <c r="K56" s="52"/>
      <c r="L56" s="52"/>
    </row>
    <row r="58" spans="1:12" ht="25.5" x14ac:dyDescent="0.2">
      <c r="A58" s="67" t="s">
        <v>442</v>
      </c>
      <c r="B58" s="32"/>
      <c r="C58" s="32"/>
      <c r="D58" s="32"/>
      <c r="E58" s="32"/>
      <c r="F58" s="32"/>
      <c r="G58" s="72" t="s">
        <v>77</v>
      </c>
      <c r="H58" s="72" t="s">
        <v>444</v>
      </c>
      <c r="I58" s="389"/>
    </row>
    <row r="59" spans="1:12" x14ac:dyDescent="0.2">
      <c r="A59" s="15"/>
      <c r="B59" s="16"/>
      <c r="C59" s="16"/>
      <c r="D59" s="16"/>
      <c r="E59" s="16"/>
      <c r="F59" s="16"/>
      <c r="G59" s="9"/>
      <c r="H59" s="9"/>
      <c r="I59" s="29"/>
    </row>
    <row r="60" spans="1:12" x14ac:dyDescent="0.2">
      <c r="A60" s="15"/>
      <c r="B60" s="16"/>
      <c r="C60" s="16"/>
      <c r="D60" s="16"/>
      <c r="E60" s="16"/>
      <c r="F60" s="16"/>
      <c r="G60" s="9"/>
      <c r="H60" s="9"/>
      <c r="I60" s="29"/>
    </row>
    <row r="61" spans="1:12" x14ac:dyDescent="0.2">
      <c r="A61" s="15"/>
      <c r="B61" s="16"/>
      <c r="C61" s="16"/>
      <c r="D61" s="16"/>
      <c r="E61" s="16"/>
      <c r="F61" s="16"/>
      <c r="G61" s="9"/>
      <c r="H61" s="9"/>
      <c r="I61" s="29"/>
    </row>
    <row r="62" spans="1:12" x14ac:dyDescent="0.2">
      <c r="A62" s="15"/>
      <c r="B62" s="16"/>
      <c r="C62" s="16"/>
      <c r="D62" s="16"/>
      <c r="E62" s="16"/>
      <c r="F62" s="16"/>
      <c r="G62" s="9"/>
      <c r="H62" s="9"/>
      <c r="I62" s="29"/>
    </row>
    <row r="63" spans="1:12" x14ac:dyDescent="0.2">
      <c r="A63" s="15"/>
      <c r="B63" s="16"/>
      <c r="C63" s="16"/>
      <c r="D63" s="16"/>
      <c r="E63" s="16"/>
      <c r="F63" s="16"/>
      <c r="G63" s="9"/>
      <c r="H63" s="9"/>
      <c r="I63" s="29"/>
    </row>
    <row r="64" spans="1:12" x14ac:dyDescent="0.2">
      <c r="A64" s="8" t="s">
        <v>85</v>
      </c>
      <c r="G64" s="431">
        <f>SUM(G59:G63)</f>
        <v>0</v>
      </c>
      <c r="H64" s="431">
        <f>SUM(G59*H59)+(G60*H60)+(G61*H61)+(G62*H62)+(G63*H63)</f>
        <v>0</v>
      </c>
      <c r="I64" s="433"/>
    </row>
  </sheetData>
  <customSheetViews>
    <customSheetView guid="{C39AB591-3723-49A0-B177-B840906E8341}" showPageBreaks="1" zeroValues="0" view="pageBreakPreview">
      <selection activeCell="A2" sqref="A2"/>
      <rowBreaks count="1" manualBreakCount="1">
        <brk id="37" max="10" man="1"/>
      </rowBreaks>
      <pageMargins left="0.5" right="0.5" top="0.5" bottom="0.75" header="0.5" footer="0.5"/>
      <pageSetup firstPageNumber="9" orientation="landscape" useFirstPageNumber="1" horizontalDpi="4294967292" r:id="rId1"/>
      <headerFooter alignWithMargins="0">
        <oddFooter>&amp;L&amp;"Times New Roman,Italic"&amp;8CDA Form 202 (09/23/2008)&amp;C&amp;"Times New Roman,Italic"&amp;9&amp;P&amp;R&amp;"Times New Roman,Italic"&amp;8&amp;A:&amp;D</oddFooter>
      </headerFooter>
    </customSheetView>
    <customSheetView guid="{E132EC1F-F891-4922-AB90-4FA7835D9B5A}" showPageBreaks="1" zeroValues="0" view="pageBreakPreview" topLeftCell="A40">
      <selection activeCell="A80" sqref="A80"/>
      <rowBreaks count="1" manualBreakCount="1">
        <brk id="37" max="10" man="1"/>
      </rowBreaks>
      <pageMargins left="0.5" right="0.5" top="0.5" bottom="0.75" header="0.5" footer="0.5"/>
      <pageSetup firstPageNumber="9" orientation="landscape" useFirstPageNumber="1" horizontalDpi="4294967292" r:id="rId2"/>
      <headerFooter alignWithMargins="0">
        <oddFooter>&amp;L&amp;"Times New Roman,Italic"&amp;8CDA Form 202 (09/23/2008)&amp;C&amp;"Times New Roman,Italic"&amp;9&amp;P&amp;R&amp;"Times New Roman,Italic"&amp;8&amp;A:&amp;D</oddFooter>
      </headerFooter>
    </customSheetView>
    <customSheetView guid="{602BBDD0-2A0B-434E-AE8E-4C472F9AEC01}" showPageBreaks="1" zeroValues="0" view="pageBreakPreview" topLeftCell="A28">
      <selection activeCell="A80" sqref="A80"/>
      <rowBreaks count="1" manualBreakCount="1">
        <brk id="37" max="10" man="1"/>
      </rowBreaks>
      <pageMargins left="0.5" right="0.5" top="0.5" bottom="0.75" header="0.5" footer="0.5"/>
      <pageSetup firstPageNumber="9" orientation="landscape" useFirstPageNumber="1" horizontalDpi="4294967292" r:id="rId3"/>
      <headerFooter alignWithMargins="0">
        <oddFooter>&amp;L&amp;"Times New Roman,Italic"&amp;8CDA Form 202 (09/23/2008)&amp;C&amp;"Times New Roman,Italic"&amp;9&amp;P&amp;R&amp;"Times New Roman,Italic"&amp;8&amp;A:&amp;D</oddFooter>
      </headerFooter>
    </customSheetView>
    <customSheetView guid="{C2565ED2-FB16-4AD9-AFF0-CED4C44F72DA}" showPageBreaks="1" zeroValues="0" view="pageBreakPreview" showRuler="0" topLeftCell="A28">
      <selection activeCell="A80" sqref="A80"/>
      <rowBreaks count="1" manualBreakCount="1">
        <brk id="37" max="10" man="1"/>
      </rowBreaks>
      <pageMargins left="0.5" right="0.5" top="0.5" bottom="0.75" header="0.5" footer="0.5"/>
      <pageSetup firstPageNumber="9" orientation="landscape" useFirstPageNumber="1" horizontalDpi="4294967292" r:id="rId4"/>
      <headerFooter alignWithMargins="0">
        <oddFooter>&amp;L&amp;"Times New Roman,Italic"&amp;8CDA Form 202 (09/23/2008)&amp;C&amp;"Times New Roman,Italic"&amp;9&amp;P&amp;R&amp;"Times New Roman,Italic"&amp;8&amp;A:&amp;D</oddFooter>
      </headerFooter>
    </customSheetView>
    <customSheetView guid="{0A080B76-CAC1-49D6-A14B-9DA724D07E2A}" showPageBreaks="1" zeroValues="0" view="pageBreakPreview" showRuler="0" topLeftCell="A50">
      <selection activeCell="A80" sqref="A80"/>
      <rowBreaks count="1" manualBreakCount="1">
        <brk id="38" max="16383" man="1"/>
      </rowBreaks>
      <pageMargins left="0.5" right="0.5" top="0.5" bottom="0.75" header="0.5" footer="0.5"/>
      <pageSetup firstPageNumber="9" orientation="landscape" useFirstPageNumber="1" horizontalDpi="4294967292" r:id="rId5"/>
      <headerFooter alignWithMargins="0">
        <oddFooter>&amp;L&amp;"Times New Roman,Italic"&amp;8CDA Form 202 (07/01/2008)&amp;C&amp;"Times New Roman,Italic"&amp;9&amp;P&amp;R&amp;"Times New Roman,Italic"&amp;8GENERAL INFORMATION:&amp;D</oddFooter>
      </headerFooter>
    </customSheetView>
    <customSheetView guid="{DC289960-5C22-11D6-B699-00010261CDBB}" zeroValues="0" showRuler="0">
      <selection activeCell="C46" sqref="C46"/>
      <rowBreaks count="1" manualBreakCount="1">
        <brk id="38" max="16383" man="1"/>
      </rowBreaks>
      <pageMargins left="0.5" right="0.5" top="0.5" bottom="0.5" header="0.5" footer="0.5"/>
      <printOptions horizontalCentered="1"/>
      <pageSetup firstPageNumber="7" orientation="landscape" useFirstPageNumber="1" horizontalDpi="4294967292" r:id="rId6"/>
      <headerFooter alignWithMargins="0"/>
    </customSheetView>
    <customSheetView guid="{714B32FB-A92F-4F7C-8495-8C3BCEB888AE}" scale="95" showPageBreaks="1" zeroValues="0" view="pageBreakPreview" showRuler="0" topLeftCell="A4">
      <selection activeCell="G12" sqref="G12"/>
      <rowBreaks count="1" manualBreakCount="1">
        <brk id="38" max="16383" man="1"/>
      </rowBreaks>
      <pageMargins left="0.5" right="0.5" top="0.5" bottom="0.75" header="0.5" footer="0.5"/>
      <pageSetup firstPageNumber="9" orientation="landscape" useFirstPageNumber="1" horizontalDpi="4294967292" r:id="rId7"/>
      <headerFooter alignWithMargins="0">
        <oddFooter>&amp;L&amp;"Times New Roman,Italic"&amp;8CDA Form 202 (07/01/2008)&amp;C&amp;"Times New Roman,Italic"&amp;9&amp;P&amp;R&amp;"Times New Roman,Italic"&amp;8GENERAL INFORMATION:&amp;D</oddFooter>
      </headerFooter>
    </customSheetView>
    <customSheetView guid="{A1879216-4226-4AD8-8303-3842A38BCF1B}" showPageBreaks="1" zeroValues="0" view="pageBreakPreview" showRuler="0" topLeftCell="A28">
      <selection activeCell="A80" sqref="A80"/>
      <rowBreaks count="1" manualBreakCount="1">
        <brk id="37" max="10" man="1"/>
      </rowBreaks>
      <pageMargins left="0.5" right="0.5" top="0.5" bottom="0.75" header="0.5" footer="0.5"/>
      <pageSetup firstPageNumber="9" orientation="landscape" useFirstPageNumber="1" horizontalDpi="4294967292" r:id="rId8"/>
      <headerFooter alignWithMargins="0">
        <oddFooter>&amp;L&amp;"Times New Roman,Italic"&amp;8CDA Form 202 (09/23/2008)&amp;C&amp;"Times New Roman,Italic"&amp;9&amp;P&amp;R&amp;"Times New Roman,Italic"&amp;8&amp;A:&amp;D</oddFooter>
      </headerFooter>
    </customSheetView>
    <customSheetView guid="{3B78583D-5B6A-4751-8EF2-A2270A01FB56}" showPageBreaks="1" zeroValues="0" view="pageBreakPreview" topLeftCell="A40">
      <selection activeCell="A80" sqref="A80"/>
      <rowBreaks count="1" manualBreakCount="1">
        <brk id="37" max="10" man="1"/>
      </rowBreaks>
      <pageMargins left="0.5" right="0.5" top="0.5" bottom="0.75" header="0.5" footer="0.5"/>
      <pageSetup firstPageNumber="9" orientation="landscape" useFirstPageNumber="1" horizontalDpi="4294967292" r:id="rId9"/>
      <headerFooter alignWithMargins="0">
        <oddFooter>&amp;L&amp;"Times New Roman,Italic"&amp;8CDA Form 202 (09/23/2008)&amp;C&amp;"Times New Roman,Italic"&amp;9&amp;P&amp;R&amp;"Times New Roman,Italic"&amp;8&amp;A:&amp;D</oddFooter>
      </headerFooter>
    </customSheetView>
    <customSheetView guid="{9A1BF858-0700-49AF-A308-5283E02DA063}" showPageBreaks="1" zeroValues="0" view="pageBreakPreview" topLeftCell="A32">
      <selection activeCell="K48" sqref="K48"/>
      <rowBreaks count="1" manualBreakCount="1">
        <brk id="37" max="10" man="1"/>
      </rowBreaks>
      <pageMargins left="0.5" right="0.5" top="0.5" bottom="0.75" header="0.5" footer="0.5"/>
      <pageSetup firstPageNumber="9" orientation="landscape" useFirstPageNumber="1" horizontalDpi="4294967292" r:id="rId10"/>
      <headerFooter alignWithMargins="0">
        <oddFooter>&amp;L&amp;"Times New Roman,Italic"&amp;8CDA Form 202 (09/23/2008)&amp;C&amp;"Times New Roman,Italic"&amp;9&amp;P&amp;R&amp;"Times New Roman,Italic"&amp;8&amp;A:&amp;D</oddFooter>
      </headerFooter>
    </customSheetView>
    <customSheetView guid="{C6533090-8A80-47A4-9BC4-E66215F4127C}" showPageBreaks="1" zeroValues="0" view="pageBreakPreview" topLeftCell="A32">
      <selection activeCell="K48" sqref="K48"/>
      <rowBreaks count="1" manualBreakCount="1">
        <brk id="37" max="10" man="1"/>
      </rowBreaks>
      <pageMargins left="0.5" right="0.5" top="0.5" bottom="0.75" header="0.5" footer="0.5"/>
      <pageSetup firstPageNumber="9" orientation="landscape" useFirstPageNumber="1" horizontalDpi="4294967292" r:id="rId11"/>
      <headerFooter alignWithMargins="0">
        <oddFooter>&amp;L&amp;"Times New Roman,Italic"&amp;8CDA Form 202 (09/23/2008)&amp;C&amp;"Times New Roman,Italic"&amp;9&amp;P&amp;R&amp;"Times New Roman,Italic"&amp;8&amp;A:&amp;D</oddFooter>
      </headerFooter>
    </customSheetView>
    <customSheetView guid="{3659D36C-86F8-45BE-8B0F-DC260D021512}" showPageBreaks="1" zeroValues="0" view="pageBreakPreview" topLeftCell="A40">
      <selection activeCell="A80" sqref="A80"/>
      <rowBreaks count="1" manualBreakCount="1">
        <brk id="37" max="10" man="1"/>
      </rowBreaks>
      <pageMargins left="0.5" right="0.5" top="0.5" bottom="0.75" header="0.5" footer="0.5"/>
      <pageSetup firstPageNumber="9" orientation="landscape" useFirstPageNumber="1" horizontalDpi="4294967292" r:id="rId12"/>
      <headerFooter alignWithMargins="0">
        <oddFooter>&amp;L&amp;"Times New Roman,Italic"&amp;8CDA Form 202 (09/23/2008)&amp;C&amp;"Times New Roman,Italic"&amp;9&amp;P&amp;R&amp;"Times New Roman,Italic"&amp;8&amp;A:&amp;D</oddFooter>
      </headerFooter>
    </customSheetView>
    <customSheetView guid="{8142EFA3-2DB8-4FA0-90CC-65C61CCEFD62}" showPageBreaks="1" zeroValues="0" view="pageBreakPreview" topLeftCell="A40">
      <selection activeCell="A80" sqref="A80"/>
      <rowBreaks count="1" manualBreakCount="1">
        <brk id="37" max="10" man="1"/>
      </rowBreaks>
      <pageMargins left="0.5" right="0.5" top="0.5" bottom="0.75" header="0.5" footer="0.5"/>
      <pageSetup firstPageNumber="9" orientation="landscape" useFirstPageNumber="1" horizontalDpi="4294967292" r:id="rId13"/>
      <headerFooter alignWithMargins="0">
        <oddFooter>&amp;L&amp;"Times New Roman,Italic"&amp;8CDA Form 202 (09/23/2008)&amp;C&amp;"Times New Roman,Italic"&amp;9&amp;P&amp;R&amp;"Times New Roman,Italic"&amp;8&amp;A:&amp;D</oddFooter>
      </headerFooter>
    </customSheetView>
  </customSheetViews>
  <phoneticPr fontId="17" type="noConversion"/>
  <printOptions horizontalCentered="1"/>
  <pageMargins left="0" right="0" top="0.5" bottom="0.75" header="0.5" footer="0.5"/>
  <pageSetup scale="96" firstPageNumber="7" orientation="landscape" useFirstPageNumber="1" horizontalDpi="4294967292" r:id="rId14"/>
  <headerFooter alignWithMargins="0">
    <oddFooter>&amp;L&amp;"Times New Roman,Italic"&amp;8CDA Form 202 revised 10/25/16&amp;C&amp;"Times New Roman,Italic"&amp;9&amp;P&amp;R&amp;"Times New Roman,Italic"&amp;8&amp;A:&amp;D</oddFooter>
  </headerFooter>
  <rowBreaks count="1" manualBreakCount="1">
    <brk id="3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I71"/>
  <sheetViews>
    <sheetView view="pageLayout" zoomScaleNormal="100" zoomScaleSheetLayoutView="100" workbookViewId="0">
      <selection activeCell="A2" sqref="A2"/>
    </sheetView>
  </sheetViews>
  <sheetFormatPr defaultColWidth="11.83203125" defaultRowHeight="12.75" x14ac:dyDescent="0.2"/>
  <cols>
    <col min="1" max="3" width="11.83203125" style="8"/>
    <col min="4" max="4" width="7.83203125" style="8" bestFit="1" customWidth="1"/>
    <col min="5" max="16384" width="11.83203125" style="8"/>
  </cols>
  <sheetData>
    <row r="1" spans="1:9" ht="19.5" x14ac:dyDescent="0.35">
      <c r="A1" s="61" t="s">
        <v>327</v>
      </c>
      <c r="B1" s="62"/>
      <c r="C1" s="62"/>
      <c r="D1" s="62"/>
      <c r="E1" s="62"/>
      <c r="F1" s="62"/>
      <c r="G1" s="62"/>
      <c r="H1" s="62"/>
      <c r="I1" s="62"/>
    </row>
    <row r="2" spans="1:9" s="21" customFormat="1" x14ac:dyDescent="0.2">
      <c r="A2" s="289" t="s">
        <v>472</v>
      </c>
      <c r="B2" s="418">
        <f>GENERAL!B6</f>
        <v>0</v>
      </c>
    </row>
    <row r="3" spans="1:9" x14ac:dyDescent="0.2">
      <c r="A3" s="30" t="s">
        <v>328</v>
      </c>
      <c r="B3" s="52"/>
      <c r="C3" s="52"/>
      <c r="D3" s="52"/>
      <c r="E3" s="52"/>
      <c r="F3" s="52"/>
      <c r="G3" s="52"/>
      <c r="H3" s="52"/>
      <c r="I3" s="52"/>
    </row>
    <row r="5" spans="1:9" x14ac:dyDescent="0.2">
      <c r="A5" s="8" t="s">
        <v>92</v>
      </c>
      <c r="I5" s="209"/>
    </row>
    <row r="6" spans="1:9" x14ac:dyDescent="0.2">
      <c r="A6" s="1" t="s">
        <v>329</v>
      </c>
      <c r="E6" s="52"/>
      <c r="F6" s="52"/>
      <c r="G6" s="52"/>
      <c r="I6" s="10"/>
    </row>
    <row r="7" spans="1:9" x14ac:dyDescent="0.2">
      <c r="A7" s="8" t="s">
        <v>93</v>
      </c>
      <c r="I7" s="10"/>
    </row>
    <row r="8" spans="1:9" x14ac:dyDescent="0.2">
      <c r="A8" s="8" t="s">
        <v>94</v>
      </c>
      <c r="I8" s="10"/>
    </row>
    <row r="9" spans="1:9" x14ac:dyDescent="0.2">
      <c r="A9" s="8" t="s">
        <v>95</v>
      </c>
      <c r="I9" s="10"/>
    </row>
    <row r="10" spans="1:9" x14ac:dyDescent="0.2">
      <c r="A10" s="1" t="s">
        <v>330</v>
      </c>
      <c r="E10" s="351"/>
      <c r="F10" s="198"/>
      <c r="G10" s="1" t="s">
        <v>96</v>
      </c>
      <c r="I10" s="439">
        <f>F10*INCOME!L54</f>
        <v>0</v>
      </c>
    </row>
    <row r="11" spans="1:9" x14ac:dyDescent="0.2">
      <c r="A11" s="8" t="s">
        <v>97</v>
      </c>
      <c r="I11" s="10"/>
    </row>
    <row r="12" spans="1:9" x14ac:dyDescent="0.2">
      <c r="A12" s="1" t="s">
        <v>331</v>
      </c>
      <c r="I12" s="10"/>
    </row>
    <row r="13" spans="1:9" x14ac:dyDescent="0.2">
      <c r="A13" s="1" t="s">
        <v>332</v>
      </c>
      <c r="I13" s="10"/>
    </row>
    <row r="14" spans="1:9" x14ac:dyDescent="0.2">
      <c r="A14" s="8" t="s">
        <v>98</v>
      </c>
      <c r="I14" s="10"/>
    </row>
    <row r="15" spans="1:9" x14ac:dyDescent="0.2">
      <c r="A15" s="8" t="s">
        <v>99</v>
      </c>
      <c r="I15" s="10"/>
    </row>
    <row r="16" spans="1:9" x14ac:dyDescent="0.2">
      <c r="A16" s="8" t="s">
        <v>100</v>
      </c>
      <c r="I16" s="10"/>
    </row>
    <row r="17" spans="1:9" x14ac:dyDescent="0.2">
      <c r="A17" s="1" t="s">
        <v>333</v>
      </c>
      <c r="E17" s="52"/>
      <c r="F17" s="52"/>
      <c r="G17" s="52"/>
      <c r="I17" s="10"/>
    </row>
    <row r="18" spans="1:9" x14ac:dyDescent="0.2">
      <c r="A18" s="1" t="s">
        <v>566</v>
      </c>
      <c r="E18" s="29"/>
      <c r="F18" s="29"/>
      <c r="G18" s="29"/>
      <c r="I18" s="10"/>
    </row>
    <row r="19" spans="1:9" x14ac:dyDescent="0.2">
      <c r="A19" s="21" t="s">
        <v>101</v>
      </c>
      <c r="I19" s="440">
        <f>+SUM(I5:I18)</f>
        <v>0</v>
      </c>
    </row>
    <row r="21" spans="1:9" x14ac:dyDescent="0.2">
      <c r="A21" s="30" t="s">
        <v>334</v>
      </c>
      <c r="B21" s="52"/>
      <c r="C21" s="52"/>
      <c r="D21" s="52"/>
      <c r="E21" s="52"/>
      <c r="F21" s="52"/>
      <c r="G21" s="52"/>
      <c r="H21" s="52"/>
      <c r="I21" s="52"/>
    </row>
    <row r="23" spans="1:9" x14ac:dyDescent="0.2">
      <c r="A23" s="8" t="s">
        <v>102</v>
      </c>
      <c r="I23" s="199" t="s">
        <v>2</v>
      </c>
    </row>
    <row r="24" spans="1:9" x14ac:dyDescent="0.2">
      <c r="A24" s="1" t="s">
        <v>426</v>
      </c>
      <c r="I24" s="10"/>
    </row>
    <row r="25" spans="1:9" x14ac:dyDescent="0.2">
      <c r="A25" s="8" t="s">
        <v>103</v>
      </c>
      <c r="I25" s="10"/>
    </row>
    <row r="26" spans="1:9" x14ac:dyDescent="0.2">
      <c r="A26" s="8" t="s">
        <v>104</v>
      </c>
      <c r="I26" s="10"/>
    </row>
    <row r="27" spans="1:9" x14ac:dyDescent="0.2">
      <c r="A27" s="8" t="s">
        <v>105</v>
      </c>
      <c r="I27" s="10"/>
    </row>
    <row r="28" spans="1:9" x14ac:dyDescent="0.2">
      <c r="A28" s="21" t="s">
        <v>106</v>
      </c>
      <c r="I28" s="440">
        <f>+SUM(I23:I27)</f>
        <v>0</v>
      </c>
    </row>
    <row r="30" spans="1:9" x14ac:dyDescent="0.2">
      <c r="A30" s="30" t="s">
        <v>335</v>
      </c>
      <c r="B30" s="52"/>
      <c r="C30" s="52"/>
      <c r="D30" s="52"/>
      <c r="E30" s="52"/>
      <c r="F30" s="52"/>
      <c r="G30" s="52"/>
      <c r="H30" s="52"/>
      <c r="I30" s="52"/>
    </row>
    <row r="32" spans="1:9" x14ac:dyDescent="0.2">
      <c r="A32" s="8" t="s">
        <v>107</v>
      </c>
      <c r="I32" s="209" t="s">
        <v>2</v>
      </c>
    </row>
    <row r="33" spans="1:9" x14ac:dyDescent="0.2">
      <c r="A33" s="8" t="s">
        <v>108</v>
      </c>
      <c r="I33" s="10"/>
    </row>
    <row r="34" spans="1:9" x14ac:dyDescent="0.2">
      <c r="A34" s="8" t="s">
        <v>109</v>
      </c>
      <c r="I34" s="10"/>
    </row>
    <row r="35" spans="1:9" x14ac:dyDescent="0.2">
      <c r="A35" s="8" t="s">
        <v>110</v>
      </c>
      <c r="I35" s="10"/>
    </row>
    <row r="36" spans="1:9" x14ac:dyDescent="0.2">
      <c r="A36" s="8" t="s">
        <v>111</v>
      </c>
      <c r="I36" s="10"/>
    </row>
    <row r="37" spans="1:9" x14ac:dyDescent="0.2">
      <c r="A37" s="8" t="s">
        <v>112</v>
      </c>
      <c r="I37" s="10"/>
    </row>
    <row r="38" spans="1:9" x14ac:dyDescent="0.2">
      <c r="A38" s="8" t="s">
        <v>113</v>
      </c>
      <c r="I38" s="10"/>
    </row>
    <row r="39" spans="1:9" x14ac:dyDescent="0.2">
      <c r="A39" s="8" t="s">
        <v>114</v>
      </c>
      <c r="I39" s="10"/>
    </row>
    <row r="40" spans="1:9" x14ac:dyDescent="0.2">
      <c r="A40" s="8" t="s">
        <v>115</v>
      </c>
      <c r="I40" s="10"/>
    </row>
    <row r="41" spans="1:9" x14ac:dyDescent="0.2">
      <c r="A41" s="8" t="s">
        <v>116</v>
      </c>
      <c r="I41" s="10"/>
    </row>
    <row r="42" spans="1:9" x14ac:dyDescent="0.2">
      <c r="A42" s="8" t="s">
        <v>117</v>
      </c>
      <c r="I42" s="10"/>
    </row>
    <row r="43" spans="1:9" x14ac:dyDescent="0.2">
      <c r="A43" s="8" t="s">
        <v>118</v>
      </c>
      <c r="I43" s="10"/>
    </row>
    <row r="44" spans="1:9" x14ac:dyDescent="0.2">
      <c r="A44" s="8" t="s">
        <v>119</v>
      </c>
      <c r="I44" s="10"/>
    </row>
    <row r="45" spans="1:9" x14ac:dyDescent="0.2">
      <c r="A45" s="8" t="s">
        <v>120</v>
      </c>
      <c r="I45" s="10"/>
    </row>
    <row r="46" spans="1:9" x14ac:dyDescent="0.2">
      <c r="A46" s="8" t="s">
        <v>121</v>
      </c>
      <c r="I46" s="10"/>
    </row>
    <row r="47" spans="1:9" x14ac:dyDescent="0.2">
      <c r="A47" s="8" t="s">
        <v>122</v>
      </c>
      <c r="I47" s="10"/>
    </row>
    <row r="48" spans="1:9" x14ac:dyDescent="0.2">
      <c r="A48" s="8" t="s">
        <v>123</v>
      </c>
      <c r="I48" s="10"/>
    </row>
    <row r="49" spans="1:9" x14ac:dyDescent="0.2">
      <c r="A49" s="8" t="s">
        <v>124</v>
      </c>
      <c r="I49" s="10"/>
    </row>
    <row r="50" spans="1:9" x14ac:dyDescent="0.2">
      <c r="A50" s="8" t="s">
        <v>125</v>
      </c>
      <c r="I50" s="10"/>
    </row>
    <row r="51" spans="1:9" x14ac:dyDescent="0.2">
      <c r="A51" s="1" t="s">
        <v>336</v>
      </c>
      <c r="E51" s="52"/>
      <c r="F51" s="52"/>
      <c r="G51" s="52"/>
      <c r="I51" s="10"/>
    </row>
    <row r="52" spans="1:9" x14ac:dyDescent="0.2">
      <c r="A52" s="8" t="s">
        <v>126</v>
      </c>
      <c r="I52" s="10"/>
    </row>
    <row r="53" spans="1:9" x14ac:dyDescent="0.2">
      <c r="A53" s="21" t="s">
        <v>127</v>
      </c>
      <c r="I53" s="440">
        <f>+SUM(I32:I52)</f>
        <v>0</v>
      </c>
    </row>
    <row r="55" spans="1:9" x14ac:dyDescent="0.2">
      <c r="A55" s="30" t="s">
        <v>337</v>
      </c>
      <c r="B55" s="52"/>
      <c r="C55" s="52"/>
      <c r="D55" s="52"/>
      <c r="E55" s="52"/>
      <c r="F55" s="52"/>
      <c r="G55" s="52"/>
      <c r="H55" s="52"/>
      <c r="I55" s="52"/>
    </row>
    <row r="57" spans="1:9" x14ac:dyDescent="0.2">
      <c r="A57" s="8" t="s">
        <v>129</v>
      </c>
      <c r="C57" s="7"/>
      <c r="D57" s="7"/>
      <c r="E57" s="7"/>
      <c r="I57" s="209" t="s">
        <v>2</v>
      </c>
    </row>
    <row r="58" spans="1:9" x14ac:dyDescent="0.2">
      <c r="A58" s="1" t="s">
        <v>518</v>
      </c>
      <c r="C58" s="7"/>
      <c r="D58" s="80" t="s">
        <v>130</v>
      </c>
      <c r="E58" s="52"/>
      <c r="F58" s="81" t="s">
        <v>131</v>
      </c>
      <c r="G58" s="52"/>
      <c r="H58" s="80" t="s">
        <v>132</v>
      </c>
      <c r="I58" s="10"/>
    </row>
    <row r="59" spans="1:9" x14ac:dyDescent="0.2">
      <c r="A59" s="8" t="s">
        <v>133</v>
      </c>
      <c r="I59" s="10"/>
    </row>
    <row r="60" spans="1:9" x14ac:dyDescent="0.2">
      <c r="A60" s="8" t="s">
        <v>134</v>
      </c>
      <c r="I60" s="10"/>
    </row>
    <row r="61" spans="1:9" x14ac:dyDescent="0.2">
      <c r="A61" s="1" t="s">
        <v>338</v>
      </c>
      <c r="I61" s="10"/>
    </row>
    <row r="62" spans="1:9" x14ac:dyDescent="0.2">
      <c r="A62" s="8" t="s">
        <v>135</v>
      </c>
      <c r="I62" s="10"/>
    </row>
    <row r="63" spans="1:9" x14ac:dyDescent="0.2">
      <c r="A63" s="8" t="s">
        <v>136</v>
      </c>
      <c r="I63" s="10"/>
    </row>
    <row r="64" spans="1:9" x14ac:dyDescent="0.2">
      <c r="A64" s="8" t="s">
        <v>137</v>
      </c>
      <c r="I64" s="10"/>
    </row>
    <row r="65" spans="1:9" x14ac:dyDescent="0.2">
      <c r="A65" s="1" t="s">
        <v>339</v>
      </c>
      <c r="E65" s="52"/>
      <c r="F65" s="52"/>
      <c r="G65" s="52"/>
      <c r="I65" s="10"/>
    </row>
    <row r="66" spans="1:9" x14ac:dyDescent="0.2">
      <c r="A66" s="21" t="s">
        <v>138</v>
      </c>
      <c r="I66" s="440">
        <f>+SUM(I57:I65)</f>
        <v>0</v>
      </c>
    </row>
    <row r="68" spans="1:9" x14ac:dyDescent="0.2">
      <c r="A68" s="21" t="s">
        <v>398</v>
      </c>
      <c r="I68" s="408"/>
    </row>
    <row r="69" spans="1:9" x14ac:dyDescent="0.2">
      <c r="A69" s="21"/>
      <c r="I69" s="407"/>
    </row>
    <row r="70" spans="1:9" x14ac:dyDescent="0.2">
      <c r="A70" s="21" t="s">
        <v>139</v>
      </c>
      <c r="I70" s="440">
        <f>+I19+I28+I53+I66+I68</f>
        <v>0</v>
      </c>
    </row>
    <row r="71" spans="1:9" ht="13.5" x14ac:dyDescent="0.25">
      <c r="A71" s="21" t="s">
        <v>410</v>
      </c>
      <c r="I71" s="440">
        <f>INCOME!L54-EXPENSES!I70</f>
        <v>0</v>
      </c>
    </row>
  </sheetData>
  <customSheetViews>
    <customSheetView guid="{C39AB591-3723-49A0-B177-B840906E8341}" showPageBreaks="1" view="pageBreakPreview" topLeftCell="A11">
      <selection activeCell="A19" sqref="A19"/>
      <rowBreaks count="3" manualBreakCount="3">
        <brk id="54" max="16383" man="1"/>
        <brk id="73" max="16383" man="1"/>
        <brk id="88" max="65535" man="1"/>
      </rowBreaks>
      <pageMargins left="0.5" right="0.5" top="0.5" bottom="0.75" header="0.5" footer="0.5"/>
      <pageSetup scale="95" firstPageNumber="11" orientation="portrait" useFirstPageNumber="1" horizontalDpi="4294967292" r:id="rId1"/>
      <headerFooter alignWithMargins="0">
        <oddFooter>&amp;L&amp;"Times New Roman,Italic"&amp;8CDA Form 202 (09/23/2008)&amp;C&amp;"Times New Roman,Italic"&amp;9&amp;P&amp;R&amp;"Times New Roman,Italic"&amp;8&amp;A:&amp;D</oddFooter>
      </headerFooter>
    </customSheetView>
    <customSheetView guid="{E132EC1F-F891-4922-AB90-4FA7835D9B5A}" showPageBreaks="1" view="pageBreakPreview" topLeftCell="A11">
      <selection activeCell="A19" sqref="A19"/>
      <rowBreaks count="3" manualBreakCount="3">
        <brk id="54" max="16383" man="1"/>
        <brk id="73" max="16383" man="1"/>
        <brk id="88" max="65535" man="1"/>
      </rowBreaks>
      <pageMargins left="0.5" right="0.5" top="0.5" bottom="0.75" header="0.5" footer="0.5"/>
      <pageSetup scale="95" firstPageNumber="11" orientation="portrait" useFirstPageNumber="1" horizontalDpi="4294967292" r:id="rId2"/>
      <headerFooter alignWithMargins="0">
        <oddFooter>&amp;L&amp;"Times New Roman,Italic"&amp;8CDA Form 202 (09/23/2008)&amp;C&amp;"Times New Roman,Italic"&amp;9&amp;P&amp;R&amp;"Times New Roman,Italic"&amp;8&amp;A:&amp;D</oddFooter>
      </headerFooter>
    </customSheetView>
    <customSheetView guid="{602BBDD0-2A0B-434E-AE8E-4C472F9AEC01}" showPageBreaks="1" view="pageBreakPreview" topLeftCell="A34">
      <selection activeCell="A19" sqref="A19"/>
      <rowBreaks count="3" manualBreakCount="3">
        <brk id="54" max="16383" man="1"/>
        <brk id="73" max="16383" man="1"/>
        <brk id="88" max="65535" man="1"/>
      </rowBreaks>
      <pageMargins left="0.5" right="0.5" top="0.5" bottom="0.75" header="0.5" footer="0.5"/>
      <pageSetup scale="95" firstPageNumber="11" orientation="portrait" useFirstPageNumber="1" horizontalDpi="4294967292" r:id="rId3"/>
      <headerFooter alignWithMargins="0">
        <oddFooter>&amp;L&amp;"Times New Roman,Italic"&amp;8CDA Form 202 (09/23/2008)&amp;C&amp;"Times New Roman,Italic"&amp;9&amp;P&amp;R&amp;"Times New Roman,Italic"&amp;8&amp;A:&amp;D</oddFooter>
      </headerFooter>
    </customSheetView>
    <customSheetView guid="{C2565ED2-FB16-4AD9-AFF0-CED4C44F72DA}" showPageBreaks="1" view="pageBreakPreview" showRuler="0" topLeftCell="A64">
      <selection activeCell="I70" sqref="I70"/>
      <rowBreaks count="3" manualBreakCount="3">
        <brk id="54" max="16383" man="1"/>
        <brk id="73" max="16383" man="1"/>
        <brk id="88" max="65535" man="1"/>
      </rowBreaks>
      <pageMargins left="0.5" right="0.5" top="0.5" bottom="0.75" header="0.5" footer="0.5"/>
      <pageSetup scale="95" firstPageNumber="11" orientation="portrait" useFirstPageNumber="1" horizontalDpi="4294967292" r:id="rId4"/>
      <headerFooter alignWithMargins="0">
        <oddFooter>&amp;L&amp;"Times New Roman,Italic"&amp;8CDA Form 202 (09/23/2008)&amp;C&amp;"Times New Roman,Italic"&amp;9&amp;P&amp;R&amp;"Times New Roman,Italic"&amp;8&amp;A:&amp;D</oddFooter>
      </headerFooter>
    </customSheetView>
    <customSheetView guid="{0A080B76-CAC1-49D6-A14B-9DA724D07E2A}" showPageBreaks="1" view="pageBreakPreview" showRuler="0" topLeftCell="A64">
      <selection activeCell="I70" sqref="I70"/>
      <rowBreaks count="3" manualBreakCount="3">
        <brk id="54" max="16383" man="1"/>
        <brk id="73" max="16383" man="1"/>
        <brk id="88" max="65535" man="1"/>
      </rowBreaks>
      <pageMargins left="0.5" right="0.5" top="0.5" bottom="0.75" header="0.5" footer="0.5"/>
      <pageSetup scale="95" firstPageNumber="11" orientation="portrait" useFirstPageNumber="1" horizontalDpi="4294967292" r:id="rId5"/>
      <headerFooter alignWithMargins="0">
        <oddFooter>&amp;L&amp;"Times New Roman,Italic"&amp;8CDA Form 202 (07/01/2008)&amp;C&amp;"Times New Roman,Italic"&amp;9&amp;P&amp;R&amp;"Times New Roman,Italic"&amp;8GENERAL INFORMATION:&amp;D</oddFooter>
      </headerFooter>
    </customSheetView>
    <customSheetView guid="{DC289960-5C22-11D6-B699-00010261CDBB}" showRuler="0">
      <selection activeCell="C64" sqref="C64"/>
      <rowBreaks count="2" manualBreakCount="2">
        <brk id="53" max="16383" man="1"/>
        <brk id="88" max="65535" man="1"/>
      </rowBreaks>
      <pageMargins left="0.5" right="0.5" top="0.5" bottom="0.75" header="0.5" footer="0.5"/>
      <pageSetup firstPageNumber="9" orientation="portrait" useFirstPageNumber="1" horizontalDpi="4294967292" r:id="rId6"/>
      <headerFooter alignWithMargins="0"/>
    </customSheetView>
    <customSheetView guid="{714B32FB-A92F-4F7C-8495-8C3BCEB888AE}" showPageBreaks="1" view="pageBreakPreview" showRuler="0" topLeftCell="A19">
      <selection activeCell="G12" sqref="G12"/>
      <rowBreaks count="3" manualBreakCount="3">
        <brk id="54" max="16383" man="1"/>
        <brk id="73" max="16383" man="1"/>
        <brk id="88" max="65535" man="1"/>
      </rowBreaks>
      <pageMargins left="0.5" right="0.5" top="0.5" bottom="0.75" header="0.5" footer="0.5"/>
      <pageSetup scale="95" firstPageNumber="11" orientation="portrait" useFirstPageNumber="1" horizontalDpi="4294967292" r:id="rId7"/>
      <headerFooter alignWithMargins="0">
        <oddFooter>&amp;L&amp;"Times New Roman,Italic"&amp;8CDA Form 202 (07/01/2008)&amp;C&amp;"Times New Roman,Italic"&amp;9&amp;P&amp;R&amp;"Times New Roman,Italic"&amp;8GENERAL INFORMATION:&amp;D</oddFooter>
      </headerFooter>
    </customSheetView>
    <customSheetView guid="{A1879216-4226-4AD8-8303-3842A38BCF1B}" showPageBreaks="1" view="pageBreakPreview" showRuler="0" topLeftCell="A64">
      <selection activeCell="I70" sqref="I70"/>
      <rowBreaks count="3" manualBreakCount="3">
        <brk id="54" max="16383" man="1"/>
        <brk id="73" max="16383" man="1"/>
        <brk id="88" max="65535" man="1"/>
      </rowBreaks>
      <pageMargins left="0.5" right="0.5" top="0.5" bottom="0.75" header="0.5" footer="0.5"/>
      <pageSetup scale="95" firstPageNumber="11" orientation="portrait" useFirstPageNumber="1" horizontalDpi="4294967292" r:id="rId8"/>
      <headerFooter alignWithMargins="0">
        <oddFooter>&amp;L&amp;"Times New Roman,Italic"&amp;8CDA Form 202 (09/23/2008)&amp;C&amp;"Times New Roman,Italic"&amp;9&amp;P&amp;R&amp;"Times New Roman,Italic"&amp;8&amp;A:&amp;D</oddFooter>
      </headerFooter>
    </customSheetView>
    <customSheetView guid="{3B78583D-5B6A-4751-8EF2-A2270A01FB56}" showPageBreaks="1" view="pageBreakPreview" topLeftCell="A11">
      <selection activeCell="A19" sqref="A19"/>
      <rowBreaks count="3" manualBreakCount="3">
        <brk id="54" max="16383" man="1"/>
        <brk id="73" max="16383" man="1"/>
        <brk id="88" max="65535" man="1"/>
      </rowBreaks>
      <pageMargins left="0.5" right="0.5" top="0.5" bottom="0.75" header="0.5" footer="0.5"/>
      <pageSetup scale="95" firstPageNumber="11" orientation="portrait" useFirstPageNumber="1" horizontalDpi="4294967292" r:id="rId9"/>
      <headerFooter alignWithMargins="0">
        <oddFooter>&amp;L&amp;"Times New Roman,Italic"&amp;8CDA Form 202 (09/23/2008)&amp;C&amp;"Times New Roman,Italic"&amp;9&amp;P&amp;R&amp;"Times New Roman,Italic"&amp;8&amp;A:&amp;D</oddFooter>
      </headerFooter>
    </customSheetView>
    <customSheetView guid="{9A1BF858-0700-49AF-A308-5283E02DA063}" showPageBreaks="1" view="pageBreakPreview" topLeftCell="A34">
      <selection activeCell="A19" sqref="A19"/>
      <rowBreaks count="3" manualBreakCount="3">
        <brk id="54" max="16383" man="1"/>
        <brk id="73" max="16383" man="1"/>
        <brk id="88" max="65535" man="1"/>
      </rowBreaks>
      <pageMargins left="0.5" right="0.5" top="0.5" bottom="0.75" header="0.5" footer="0.5"/>
      <pageSetup scale="95" firstPageNumber="11" orientation="portrait" useFirstPageNumber="1" horizontalDpi="4294967292" r:id="rId10"/>
      <headerFooter alignWithMargins="0">
        <oddFooter>&amp;L&amp;"Times New Roman,Italic"&amp;8CDA Form 202 (09/23/2008)&amp;C&amp;"Times New Roman,Italic"&amp;9&amp;P&amp;R&amp;"Times New Roman,Italic"&amp;8&amp;A:&amp;D</oddFooter>
      </headerFooter>
    </customSheetView>
    <customSheetView guid="{C6533090-8A80-47A4-9BC4-E66215F4127C}" showPageBreaks="1" view="pageBreakPreview" topLeftCell="A34">
      <selection activeCell="A19" sqref="A19"/>
      <rowBreaks count="3" manualBreakCount="3">
        <brk id="54" max="16383" man="1"/>
        <brk id="73" max="16383" man="1"/>
        <brk id="88" max="65535" man="1"/>
      </rowBreaks>
      <pageMargins left="0.5" right="0.5" top="0.5" bottom="0.75" header="0.5" footer="0.5"/>
      <pageSetup scale="95" firstPageNumber="11" orientation="portrait" useFirstPageNumber="1" horizontalDpi="4294967292" r:id="rId11"/>
      <headerFooter alignWithMargins="0">
        <oddFooter>&amp;L&amp;"Times New Roman,Italic"&amp;8CDA Form 202 (09/23/2008)&amp;C&amp;"Times New Roman,Italic"&amp;9&amp;P&amp;R&amp;"Times New Roman,Italic"&amp;8&amp;A:&amp;D</oddFooter>
      </headerFooter>
    </customSheetView>
    <customSheetView guid="{3659D36C-86F8-45BE-8B0F-DC260D021512}" showPageBreaks="1" view="pageBreakPreview" topLeftCell="A11">
      <selection activeCell="A19" sqref="A19"/>
      <rowBreaks count="3" manualBreakCount="3">
        <brk id="54" max="16383" man="1"/>
        <brk id="73" max="16383" man="1"/>
        <brk id="88" max="65535" man="1"/>
      </rowBreaks>
      <pageMargins left="0.5" right="0.5" top="0.5" bottom="0.75" header="0.5" footer="0.5"/>
      <pageSetup scale="95" firstPageNumber="11" orientation="portrait" useFirstPageNumber="1" horizontalDpi="4294967292" r:id="rId12"/>
      <headerFooter alignWithMargins="0">
        <oddFooter>&amp;L&amp;"Times New Roman,Italic"&amp;8CDA Form 202 (09/23/2008)&amp;C&amp;"Times New Roman,Italic"&amp;9&amp;P&amp;R&amp;"Times New Roman,Italic"&amp;8&amp;A:&amp;D</oddFooter>
      </headerFooter>
    </customSheetView>
    <customSheetView guid="{8142EFA3-2DB8-4FA0-90CC-65C61CCEFD62}" showPageBreaks="1" view="pageBreakPreview" topLeftCell="A11">
      <selection activeCell="A19" sqref="A19"/>
      <rowBreaks count="3" manualBreakCount="3">
        <brk id="54" max="16383" man="1"/>
        <brk id="73" max="16383" man="1"/>
        <brk id="88" max="65535" man="1"/>
      </rowBreaks>
      <pageMargins left="0.5" right="0.5" top="0.5" bottom="0.75" header="0.5" footer="0.5"/>
      <pageSetup scale="95" firstPageNumber="11" orientation="portrait" useFirstPageNumber="1" horizontalDpi="4294967292" r:id="rId13"/>
      <headerFooter alignWithMargins="0">
        <oddFooter>&amp;L&amp;"Times New Roman,Italic"&amp;8CDA Form 202 (09/23/2008)&amp;C&amp;"Times New Roman,Italic"&amp;9&amp;P&amp;R&amp;"Times New Roman,Italic"&amp;8&amp;A:&amp;D</oddFooter>
      </headerFooter>
    </customSheetView>
  </customSheetViews>
  <phoneticPr fontId="17" type="noConversion"/>
  <pageMargins left="0.5" right="0.5" top="0.5" bottom="0.75" header="0.5" footer="0.5"/>
  <pageSetup scale="95" firstPageNumber="9" orientation="portrait" useFirstPageNumber="1" horizontalDpi="4294967292" r:id="rId14"/>
  <headerFooter alignWithMargins="0">
    <oddFooter>&amp;L&amp;"Times New Roman,Italic"&amp;8CDA Form 202 revised 10/25/16&amp;C&amp;"Times New Roman,Italic"&amp;9&amp;P&amp;R&amp;"Times New Roman,Italic"&amp;8&amp;A:&amp;D</oddFooter>
  </headerFooter>
  <rowBreaks count="3" manualBreakCount="3">
    <brk id="54" max="16383" man="1"/>
    <brk id="74" max="16383" man="1"/>
    <brk id="88" max="6553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I124"/>
  <sheetViews>
    <sheetView showZeros="0" view="pageLayout" zoomScaleNormal="100" zoomScaleSheetLayoutView="100" workbookViewId="0"/>
  </sheetViews>
  <sheetFormatPr defaultColWidth="11.83203125" defaultRowHeight="12.75" x14ac:dyDescent="0.2"/>
  <cols>
    <col min="1" max="1" width="11.83203125" style="6" customWidth="1"/>
    <col min="2" max="5" width="11.83203125" style="6"/>
    <col min="6" max="6" width="12.83203125" style="6" bestFit="1" customWidth="1"/>
    <col min="7" max="7" width="11.83203125" style="6"/>
    <col min="8" max="8" width="12.83203125" style="6" bestFit="1" customWidth="1"/>
    <col min="9" max="9" width="13.5" style="6" bestFit="1" customWidth="1"/>
    <col min="10" max="16384" width="11.83203125" style="6"/>
  </cols>
  <sheetData>
    <row r="1" spans="1:9" s="50" customFormat="1" x14ac:dyDescent="0.2">
      <c r="A1" s="50" t="s">
        <v>472</v>
      </c>
      <c r="B1" s="417">
        <f>GENERAL!B6</f>
        <v>0</v>
      </c>
    </row>
    <row r="2" spans="1:9" ht="19.5" x14ac:dyDescent="0.35">
      <c r="A2" s="61" t="s">
        <v>140</v>
      </c>
      <c r="B2" s="62"/>
      <c r="C2" s="62"/>
      <c r="D2" s="62"/>
      <c r="E2" s="62"/>
      <c r="F2" s="62"/>
      <c r="G2" s="62"/>
      <c r="H2" s="62"/>
      <c r="I2" s="62"/>
    </row>
    <row r="3" spans="1:9" x14ac:dyDescent="0.2">
      <c r="A3" s="96" t="s">
        <v>342</v>
      </c>
      <c r="B3" s="95"/>
      <c r="C3" s="95"/>
      <c r="D3" s="95"/>
      <c r="E3" s="95"/>
      <c r="F3" s="95"/>
      <c r="G3" s="95"/>
      <c r="H3" s="95"/>
      <c r="I3" s="95"/>
    </row>
    <row r="5" spans="1:9" x14ac:dyDescent="0.2">
      <c r="A5" s="50" t="s">
        <v>354</v>
      </c>
    </row>
    <row r="6" spans="1:9" customFormat="1" ht="38.25" x14ac:dyDescent="0.2">
      <c r="A6" s="76" t="s">
        <v>352</v>
      </c>
      <c r="B6" s="102"/>
      <c r="C6" s="102"/>
      <c r="D6" s="102"/>
      <c r="E6" s="107" t="s">
        <v>353</v>
      </c>
      <c r="F6" s="94" t="s">
        <v>459</v>
      </c>
      <c r="G6" s="91" t="s">
        <v>417</v>
      </c>
      <c r="H6" s="97" t="s">
        <v>418</v>
      </c>
      <c r="I6" s="72" t="s">
        <v>419</v>
      </c>
    </row>
    <row r="7" spans="1:9" x14ac:dyDescent="0.2">
      <c r="A7" s="122" t="s">
        <v>434</v>
      </c>
      <c r="C7" s="104"/>
      <c r="D7" s="104"/>
      <c r="E7" s="106"/>
      <c r="F7" s="258"/>
      <c r="G7" s="274"/>
      <c r="H7" s="66"/>
      <c r="I7" s="441">
        <f t="shared" ref="I7:I12" si="0">F7-G7-H7</f>
        <v>0</v>
      </c>
    </row>
    <row r="8" spans="1:9" x14ac:dyDescent="0.2">
      <c r="A8" s="122" t="s">
        <v>450</v>
      </c>
      <c r="B8" s="104"/>
      <c r="C8" s="104"/>
      <c r="D8" s="108"/>
      <c r="E8" s="202" t="str">
        <f>IF(F8=0,"",F8/F7)</f>
        <v/>
      </c>
      <c r="F8" s="255" t="s">
        <v>460</v>
      </c>
      <c r="G8" s="177"/>
      <c r="H8" s="9"/>
      <c r="I8" s="442">
        <f t="shared" si="0"/>
        <v>0</v>
      </c>
    </row>
    <row r="9" spans="1:9" x14ac:dyDescent="0.2">
      <c r="A9" s="122" t="s">
        <v>451</v>
      </c>
      <c r="B9" s="104"/>
      <c r="C9" s="104"/>
      <c r="D9" s="108"/>
      <c r="E9" s="202" t="str">
        <f>IF(F9=0,"",F9/F7)</f>
        <v/>
      </c>
      <c r="F9" s="255" t="s">
        <v>460</v>
      </c>
      <c r="G9" s="177"/>
      <c r="H9" s="9"/>
      <c r="I9" s="442">
        <f t="shared" si="0"/>
        <v>0</v>
      </c>
    </row>
    <row r="10" spans="1:9" x14ac:dyDescent="0.2">
      <c r="A10" s="122" t="s">
        <v>452</v>
      </c>
      <c r="B10" s="104"/>
      <c r="C10" s="104"/>
      <c r="D10" s="108"/>
      <c r="E10" s="202" t="str">
        <f>IF(F10=0,"",F10/F7)</f>
        <v/>
      </c>
      <c r="F10" s="255" t="s">
        <v>460</v>
      </c>
      <c r="G10" s="177"/>
      <c r="H10" s="9"/>
      <c r="I10" s="442">
        <f t="shared" si="0"/>
        <v>0</v>
      </c>
    </row>
    <row r="11" spans="1:9" x14ac:dyDescent="0.2">
      <c r="A11" s="122" t="s">
        <v>453</v>
      </c>
      <c r="B11" s="104"/>
      <c r="C11" s="104"/>
      <c r="D11" s="108"/>
      <c r="E11" s="106"/>
      <c r="F11" s="255" t="s">
        <v>460</v>
      </c>
      <c r="G11" s="177"/>
      <c r="H11" s="9"/>
      <c r="I11" s="442">
        <f t="shared" si="0"/>
        <v>0</v>
      </c>
    </row>
    <row r="12" spans="1:9" x14ac:dyDescent="0.2">
      <c r="A12" s="122" t="s">
        <v>454</v>
      </c>
      <c r="B12" s="104"/>
      <c r="C12" s="104"/>
      <c r="D12" s="108"/>
      <c r="E12" s="106"/>
      <c r="F12" s="9"/>
      <c r="G12" s="177"/>
      <c r="H12" s="9"/>
      <c r="I12" s="442">
        <f t="shared" si="0"/>
        <v>0</v>
      </c>
    </row>
    <row r="13" spans="1:9" x14ac:dyDescent="0.2">
      <c r="A13" t="s">
        <v>455</v>
      </c>
      <c r="E13" s="245"/>
      <c r="F13" s="247">
        <f>SUM(F7:F12)</f>
        <v>0</v>
      </c>
      <c r="G13" s="247">
        <f>SUM(G7:G12)</f>
        <v>0</v>
      </c>
      <c r="H13" s="249">
        <f>SUM(H7:H12)</f>
        <v>0</v>
      </c>
      <c r="I13" s="443">
        <f>F13-H13</f>
        <v>0</v>
      </c>
    </row>
    <row r="14" spans="1:9" x14ac:dyDescent="0.2">
      <c r="A14" s="185" t="s">
        <v>449</v>
      </c>
      <c r="E14" s="246" t="str">
        <f>IF(F14=0,"",F14/F13)</f>
        <v/>
      </c>
      <c r="F14" s="254" t="s">
        <v>460</v>
      </c>
      <c r="G14" s="248"/>
      <c r="H14" s="250"/>
      <c r="I14" s="444" t="str">
        <f>F14</f>
        <v xml:space="preserve"> </v>
      </c>
    </row>
    <row r="15" spans="1:9" x14ac:dyDescent="0.2">
      <c r="A15" s="21" t="s">
        <v>456</v>
      </c>
      <c r="B15" s="8"/>
      <c r="C15" s="8"/>
      <c r="D15" s="8"/>
      <c r="E15" s="8"/>
      <c r="F15" s="242">
        <f>SUM(F13:F14)</f>
        <v>0</v>
      </c>
      <c r="G15" s="242">
        <f>SUM(G13:G14)</f>
        <v>0</v>
      </c>
      <c r="H15" s="242">
        <f>SUM(H13:H14)</f>
        <v>0</v>
      </c>
      <c r="I15" s="429">
        <f>SUM(I13:I14)</f>
        <v>0</v>
      </c>
    </row>
    <row r="18" spans="1:9" x14ac:dyDescent="0.2">
      <c r="A18" s="109" t="s">
        <v>230</v>
      </c>
      <c r="B18" s="57"/>
      <c r="C18" s="57"/>
      <c r="D18" s="57"/>
      <c r="E18" s="57"/>
    </row>
    <row r="19" spans="1:9" customFormat="1" ht="38.25" x14ac:dyDescent="0.2">
      <c r="A19" s="76" t="s">
        <v>352</v>
      </c>
      <c r="B19" s="102"/>
      <c r="C19" s="102"/>
      <c r="D19" s="102"/>
      <c r="E19" s="107" t="s">
        <v>353</v>
      </c>
      <c r="F19" s="94" t="s">
        <v>459</v>
      </c>
      <c r="G19" s="91" t="s">
        <v>417</v>
      </c>
      <c r="H19" s="97" t="s">
        <v>418</v>
      </c>
      <c r="I19" s="72" t="s">
        <v>419</v>
      </c>
    </row>
    <row r="20" spans="1:9" x14ac:dyDescent="0.2">
      <c r="A20" s="122" t="s">
        <v>457</v>
      </c>
      <c r="B20" s="104"/>
      <c r="C20" s="104"/>
      <c r="D20" s="108"/>
      <c r="E20" s="202" t="str">
        <f>IF(F20=0,"",F20/F13)</f>
        <v/>
      </c>
      <c r="F20" s="211" t="s">
        <v>460</v>
      </c>
      <c r="G20" s="184" t="s">
        <v>2</v>
      </c>
      <c r="H20" s="211" t="s">
        <v>2</v>
      </c>
      <c r="I20" s="226">
        <f t="shared" ref="I20:I32" si="1">F20-G20-H20</f>
        <v>0</v>
      </c>
    </row>
    <row r="21" spans="1:9" x14ac:dyDescent="0.2">
      <c r="A21" s="122" t="s">
        <v>458</v>
      </c>
      <c r="B21" s="104"/>
      <c r="C21" s="104"/>
      <c r="D21" s="108"/>
      <c r="E21" s="202" t="str">
        <f>IF(F21=0,"",F21/F13)</f>
        <v/>
      </c>
      <c r="F21" s="255" t="s">
        <v>460</v>
      </c>
      <c r="G21" s="9"/>
      <c r="H21" s="9"/>
      <c r="I21" s="228">
        <f t="shared" si="1"/>
        <v>0</v>
      </c>
    </row>
    <row r="22" spans="1:9" x14ac:dyDescent="0.2">
      <c r="A22" s="122" t="s">
        <v>463</v>
      </c>
      <c r="B22" s="104"/>
      <c r="C22" s="104"/>
      <c r="D22" s="108"/>
      <c r="E22" s="202" t="str">
        <f>IF(F22=0,"",F22/F13)</f>
        <v/>
      </c>
      <c r="F22" s="255" t="s">
        <v>460</v>
      </c>
      <c r="G22" s="9"/>
      <c r="H22" s="9"/>
      <c r="I22" s="228">
        <f t="shared" si="1"/>
        <v>0</v>
      </c>
    </row>
    <row r="23" spans="1:9" x14ac:dyDescent="0.2">
      <c r="A23" s="122" t="s">
        <v>435</v>
      </c>
      <c r="B23" s="104"/>
      <c r="C23" s="104"/>
      <c r="D23" s="108"/>
      <c r="E23" s="106"/>
      <c r="F23" s="255" t="s">
        <v>460</v>
      </c>
      <c r="G23" s="9"/>
      <c r="H23" s="9"/>
      <c r="I23" s="227">
        <f t="shared" si="1"/>
        <v>0</v>
      </c>
    </row>
    <row r="24" spans="1:9" x14ac:dyDescent="0.2">
      <c r="A24" s="122" t="s">
        <v>549</v>
      </c>
      <c r="B24" s="104"/>
      <c r="C24" s="104"/>
      <c r="D24" s="108"/>
      <c r="E24" s="202" t="str">
        <f>IF(F24=0,"",F24/F7)</f>
        <v/>
      </c>
      <c r="F24" s="255"/>
      <c r="G24" s="15"/>
      <c r="H24" s="9"/>
      <c r="I24" s="227">
        <f t="shared" si="1"/>
        <v>0</v>
      </c>
    </row>
    <row r="25" spans="1:9" x14ac:dyDescent="0.2">
      <c r="A25" s="122" t="s">
        <v>550</v>
      </c>
      <c r="B25" s="104"/>
      <c r="C25" s="104"/>
      <c r="D25" s="108"/>
      <c r="E25" s="106"/>
      <c r="F25" s="255" t="s">
        <v>460</v>
      </c>
      <c r="G25" s="178"/>
      <c r="H25" s="179"/>
      <c r="I25" s="227">
        <f t="shared" si="1"/>
        <v>0</v>
      </c>
    </row>
    <row r="26" spans="1:9" x14ac:dyDescent="0.2">
      <c r="A26" s="122" t="s">
        <v>551</v>
      </c>
      <c r="B26" s="104"/>
      <c r="C26" s="104"/>
      <c r="D26" s="108"/>
      <c r="E26" s="106"/>
      <c r="F26" s="255" t="s">
        <v>460</v>
      </c>
      <c r="G26" s="9"/>
      <c r="H26" s="9"/>
      <c r="I26" s="227">
        <f t="shared" si="1"/>
        <v>0</v>
      </c>
    </row>
    <row r="27" spans="1:9" x14ac:dyDescent="0.2">
      <c r="A27" s="122" t="s">
        <v>552</v>
      </c>
      <c r="B27" s="104"/>
      <c r="C27" s="104"/>
      <c r="D27" s="108"/>
      <c r="E27" s="106"/>
      <c r="F27" s="255" t="s">
        <v>460</v>
      </c>
      <c r="G27" s="9"/>
      <c r="H27" s="9"/>
      <c r="I27" s="227">
        <f t="shared" si="1"/>
        <v>0</v>
      </c>
    </row>
    <row r="28" spans="1:9" x14ac:dyDescent="0.2">
      <c r="A28" s="122" t="s">
        <v>553</v>
      </c>
      <c r="B28" s="104"/>
      <c r="C28" s="104"/>
      <c r="D28" s="108"/>
      <c r="E28" s="106"/>
      <c r="F28" s="255" t="s">
        <v>460</v>
      </c>
      <c r="G28" s="9"/>
      <c r="H28" s="9"/>
      <c r="I28" s="227">
        <f t="shared" si="1"/>
        <v>0</v>
      </c>
    </row>
    <row r="29" spans="1:9" x14ac:dyDescent="0.2">
      <c r="A29" s="122" t="s">
        <v>554</v>
      </c>
      <c r="B29" s="104"/>
      <c r="C29" s="104"/>
      <c r="D29" s="108"/>
      <c r="E29" s="106"/>
      <c r="F29" s="255" t="s">
        <v>460</v>
      </c>
      <c r="G29" s="9"/>
      <c r="H29" s="9"/>
      <c r="I29" s="227">
        <f t="shared" si="1"/>
        <v>0</v>
      </c>
    </row>
    <row r="30" spans="1:9" x14ac:dyDescent="0.2">
      <c r="A30" s="122" t="s">
        <v>555</v>
      </c>
      <c r="B30" s="104"/>
      <c r="C30" s="104"/>
      <c r="D30" s="108"/>
      <c r="E30" s="106"/>
      <c r="F30" s="255" t="s">
        <v>460</v>
      </c>
      <c r="G30" s="9"/>
      <c r="H30" s="9"/>
      <c r="I30" s="227">
        <f t="shared" si="1"/>
        <v>0</v>
      </c>
    </row>
    <row r="31" spans="1:9" x14ac:dyDescent="0.2">
      <c r="A31" s="122" t="s">
        <v>556</v>
      </c>
      <c r="B31" s="104"/>
      <c r="C31" s="104"/>
      <c r="D31" s="108"/>
      <c r="E31" s="106"/>
      <c r="F31" s="255" t="s">
        <v>460</v>
      </c>
      <c r="G31" s="9"/>
      <c r="H31" s="9"/>
      <c r="I31" s="227">
        <f t="shared" si="1"/>
        <v>0</v>
      </c>
    </row>
    <row r="32" spans="1:9" x14ac:dyDescent="0.2">
      <c r="A32" s="122" t="s">
        <v>557</v>
      </c>
      <c r="B32" s="104"/>
      <c r="C32" s="104"/>
      <c r="D32" s="108"/>
      <c r="E32" s="106"/>
      <c r="F32" s="9"/>
      <c r="G32" s="9"/>
      <c r="H32" s="9"/>
      <c r="I32" s="227">
        <f t="shared" si="1"/>
        <v>0</v>
      </c>
    </row>
    <row r="33" spans="1:9" x14ac:dyDescent="0.2">
      <c r="A33" s="8" t="s">
        <v>558</v>
      </c>
      <c r="B33" s="8"/>
      <c r="C33" s="8"/>
      <c r="D33" s="8"/>
      <c r="E33" s="8"/>
      <c r="F33" s="220">
        <f>+SUM(F20:F32)</f>
        <v>0</v>
      </c>
      <c r="G33" s="220">
        <f>+SUM(G20:G32)</f>
        <v>0</v>
      </c>
      <c r="H33" s="220">
        <f>+SUM(H20:H32)</f>
        <v>0</v>
      </c>
      <c r="I33" s="220">
        <f>+SUM(I20:I32)</f>
        <v>0</v>
      </c>
    </row>
    <row r="35" spans="1:9" x14ac:dyDescent="0.2">
      <c r="A35" s="109" t="s">
        <v>142</v>
      </c>
      <c r="B35" s="57"/>
      <c r="C35" s="57"/>
      <c r="D35" s="57"/>
      <c r="E35" s="57"/>
    </row>
    <row r="36" spans="1:9" customFormat="1" ht="38.25" x14ac:dyDescent="0.2">
      <c r="A36" s="76" t="s">
        <v>352</v>
      </c>
      <c r="B36" s="102"/>
      <c r="C36" s="102"/>
      <c r="D36" s="102"/>
      <c r="E36" s="107"/>
      <c r="F36" s="94" t="s">
        <v>459</v>
      </c>
      <c r="G36" s="91" t="s">
        <v>417</v>
      </c>
      <c r="H36" s="97" t="s">
        <v>418</v>
      </c>
      <c r="I36" s="72" t="s">
        <v>419</v>
      </c>
    </row>
    <row r="37" spans="1:9" x14ac:dyDescent="0.2">
      <c r="A37" s="122" t="s">
        <v>559</v>
      </c>
      <c r="B37" s="104"/>
      <c r="C37" s="104"/>
      <c r="D37" s="104"/>
      <c r="E37" s="105"/>
      <c r="F37" s="210" t="s">
        <v>460</v>
      </c>
      <c r="G37" s="184" t="s">
        <v>2</v>
      </c>
      <c r="H37" s="211" t="s">
        <v>2</v>
      </c>
      <c r="I37" s="226">
        <f t="shared" ref="I37:I47" si="2">F37-G37-H37</f>
        <v>0</v>
      </c>
    </row>
    <row r="38" spans="1:9" x14ac:dyDescent="0.2">
      <c r="A38" s="122" t="s">
        <v>560</v>
      </c>
      <c r="B38" s="104"/>
      <c r="C38" s="104"/>
      <c r="D38" s="104"/>
      <c r="E38" s="105"/>
      <c r="F38" s="255" t="s">
        <v>460</v>
      </c>
      <c r="G38" s="9"/>
      <c r="H38" s="9"/>
      <c r="I38" s="215">
        <f t="shared" si="2"/>
        <v>0</v>
      </c>
    </row>
    <row r="39" spans="1:9" x14ac:dyDescent="0.2">
      <c r="A39" s="122" t="s">
        <v>561</v>
      </c>
      <c r="B39" s="104"/>
      <c r="C39" s="104"/>
      <c r="D39" s="104"/>
      <c r="E39" s="105"/>
      <c r="F39" s="255" t="s">
        <v>460</v>
      </c>
      <c r="G39" s="9"/>
      <c r="H39" s="9"/>
      <c r="I39" s="215">
        <f t="shared" si="2"/>
        <v>0</v>
      </c>
    </row>
    <row r="40" spans="1:9" x14ac:dyDescent="0.2">
      <c r="A40" s="122" t="s">
        <v>562</v>
      </c>
      <c r="B40" s="104"/>
      <c r="C40" s="104"/>
      <c r="D40" s="104"/>
      <c r="E40" s="105"/>
      <c r="F40" s="9">
        <v>0</v>
      </c>
      <c r="G40" s="9"/>
      <c r="H40" s="9"/>
      <c r="I40" s="215">
        <f t="shared" si="2"/>
        <v>0</v>
      </c>
    </row>
    <row r="41" spans="1:9" x14ac:dyDescent="0.2">
      <c r="A41" s="122" t="s">
        <v>563</v>
      </c>
      <c r="B41" s="104"/>
      <c r="C41" s="104"/>
      <c r="D41" s="104"/>
      <c r="E41" s="105"/>
      <c r="F41" s="255" t="s">
        <v>460</v>
      </c>
      <c r="G41" s="9"/>
      <c r="H41" s="9"/>
      <c r="I41" s="215">
        <f t="shared" si="2"/>
        <v>0</v>
      </c>
    </row>
    <row r="42" spans="1:9" x14ac:dyDescent="0.2">
      <c r="A42" s="122" t="s">
        <v>564</v>
      </c>
      <c r="B42" s="104"/>
      <c r="C42" s="104"/>
      <c r="D42" s="104"/>
      <c r="E42" s="105"/>
      <c r="F42" s="255" t="s">
        <v>460</v>
      </c>
      <c r="G42" s="177"/>
      <c r="H42" s="177"/>
      <c r="I42" s="215" t="str">
        <f>F42</f>
        <v xml:space="preserve"> </v>
      </c>
    </row>
    <row r="43" spans="1:9" x14ac:dyDescent="0.2">
      <c r="A43" s="122" t="s">
        <v>565</v>
      </c>
      <c r="B43" s="104"/>
      <c r="C43" s="104"/>
      <c r="D43" s="104"/>
      <c r="E43" s="105"/>
      <c r="F43" s="255" t="s">
        <v>460</v>
      </c>
      <c r="G43" s="9"/>
      <c r="H43" s="9"/>
      <c r="I43" s="215">
        <f t="shared" si="2"/>
        <v>0</v>
      </c>
    </row>
    <row r="44" spans="1:9" x14ac:dyDescent="0.2">
      <c r="A44" s="122" t="s">
        <v>483</v>
      </c>
      <c r="B44" s="104"/>
      <c r="C44" s="104"/>
      <c r="D44" s="104"/>
      <c r="E44" s="105"/>
      <c r="F44" s="255" t="s">
        <v>460</v>
      </c>
      <c r="G44" s="9"/>
      <c r="H44" s="9"/>
      <c r="I44" s="215">
        <f t="shared" si="2"/>
        <v>0</v>
      </c>
    </row>
    <row r="45" spans="1:9" x14ac:dyDescent="0.2">
      <c r="A45" s="122" t="s">
        <v>484</v>
      </c>
      <c r="B45" s="104"/>
      <c r="C45" s="104"/>
      <c r="D45" s="104"/>
      <c r="E45" s="105"/>
      <c r="F45" s="255" t="s">
        <v>460</v>
      </c>
      <c r="G45" s="9"/>
      <c r="H45" s="9"/>
      <c r="I45" s="215">
        <f t="shared" si="2"/>
        <v>0</v>
      </c>
    </row>
    <row r="46" spans="1:9" x14ac:dyDescent="0.2">
      <c r="A46" s="122" t="s">
        <v>485</v>
      </c>
      <c r="B46" s="104"/>
      <c r="C46" s="104"/>
      <c r="D46" s="104"/>
      <c r="E46" s="105"/>
      <c r="F46" s="255" t="s">
        <v>460</v>
      </c>
      <c r="G46" s="9"/>
      <c r="H46" s="9"/>
      <c r="I46" s="215">
        <f t="shared" si="2"/>
        <v>0</v>
      </c>
    </row>
    <row r="47" spans="1:9" x14ac:dyDescent="0.2">
      <c r="A47" s="122" t="s">
        <v>486</v>
      </c>
      <c r="B47" s="104"/>
      <c r="C47" s="104"/>
      <c r="D47" s="104"/>
      <c r="E47" s="105"/>
      <c r="F47" s="9">
        <v>0</v>
      </c>
      <c r="G47" s="9"/>
      <c r="H47" s="9"/>
      <c r="I47" s="215">
        <f t="shared" si="2"/>
        <v>0</v>
      </c>
    </row>
    <row r="48" spans="1:9" x14ac:dyDescent="0.2">
      <c r="A48" s="122" t="s">
        <v>598</v>
      </c>
      <c r="B48" s="104"/>
      <c r="C48" s="104"/>
      <c r="D48" s="104"/>
      <c r="E48" s="105"/>
      <c r="F48" s="9"/>
      <c r="G48" s="9"/>
      <c r="H48" s="9"/>
      <c r="I48" s="215"/>
    </row>
    <row r="49" spans="1:9" x14ac:dyDescent="0.2">
      <c r="A49" s="8" t="s">
        <v>599</v>
      </c>
      <c r="B49" s="8"/>
      <c r="C49" s="8"/>
      <c r="D49" s="8"/>
      <c r="E49" s="8"/>
      <c r="F49" s="220">
        <f>+SUM(F37:F48)</f>
        <v>0</v>
      </c>
      <c r="G49" s="220">
        <f>+SUM(G37:G48)</f>
        <v>0</v>
      </c>
      <c r="H49" s="220">
        <f>+SUM(H37:H48)</f>
        <v>0</v>
      </c>
      <c r="I49" s="220">
        <f>+SUM(I37:I48)</f>
        <v>0</v>
      </c>
    </row>
    <row r="50" spans="1:9" x14ac:dyDescent="0.2">
      <c r="A50" s="21"/>
      <c r="B50" s="8"/>
      <c r="C50" s="8"/>
      <c r="D50" s="8"/>
      <c r="E50" s="8"/>
      <c r="F50" s="29"/>
      <c r="G50" s="29"/>
      <c r="H50" s="29"/>
      <c r="I50" s="29"/>
    </row>
    <row r="51" spans="1:9" x14ac:dyDescent="0.2">
      <c r="A51" s="55" t="s">
        <v>519</v>
      </c>
      <c r="B51" s="8"/>
      <c r="C51" s="8"/>
      <c r="D51" s="8"/>
      <c r="E51" s="8"/>
      <c r="F51" s="29"/>
      <c r="G51" s="29"/>
      <c r="H51" s="29"/>
      <c r="I51" s="29"/>
    </row>
    <row r="52" spans="1:9" x14ac:dyDescent="0.2">
      <c r="A52" s="50"/>
      <c r="B52" s="8"/>
      <c r="C52" s="8"/>
      <c r="D52" s="8"/>
      <c r="E52" s="8"/>
      <c r="F52" s="29"/>
      <c r="G52" s="29"/>
      <c r="H52" s="29"/>
      <c r="I52" s="29"/>
    </row>
    <row r="53" spans="1:9" x14ac:dyDescent="0.2">
      <c r="A53" s="8"/>
      <c r="B53" s="8"/>
      <c r="C53" s="8"/>
      <c r="D53" s="8"/>
      <c r="E53" s="8"/>
      <c r="F53" s="29"/>
    </row>
    <row r="54" spans="1:9" x14ac:dyDescent="0.2">
      <c r="A54" s="110" t="s">
        <v>143</v>
      </c>
      <c r="B54" s="29"/>
      <c r="C54" s="29"/>
      <c r="D54" s="29"/>
      <c r="E54" s="29"/>
      <c r="F54" s="57"/>
    </row>
    <row r="55" spans="1:9" customFormat="1" ht="38.25" x14ac:dyDescent="0.2">
      <c r="A55" s="76" t="s">
        <v>352</v>
      </c>
      <c r="B55" s="102"/>
      <c r="C55" s="102"/>
      <c r="D55" s="102"/>
      <c r="E55" s="107"/>
      <c r="F55" s="94" t="s">
        <v>459</v>
      </c>
      <c r="G55" s="91" t="s">
        <v>417</v>
      </c>
      <c r="H55" s="97" t="s">
        <v>418</v>
      </c>
      <c r="I55" s="72" t="s">
        <v>419</v>
      </c>
    </row>
    <row r="56" spans="1:9" x14ac:dyDescent="0.2">
      <c r="A56" s="122" t="s">
        <v>600</v>
      </c>
      <c r="B56" s="104"/>
      <c r="C56" s="104"/>
      <c r="D56" s="104"/>
      <c r="E56" s="105"/>
      <c r="F56" s="211" t="s">
        <v>460</v>
      </c>
      <c r="G56" s="184" t="s">
        <v>2</v>
      </c>
      <c r="H56" s="278"/>
      <c r="I56" s="226">
        <f t="shared" ref="I56:I62" si="3">F56-G56-H56</f>
        <v>0</v>
      </c>
    </row>
    <row r="57" spans="1:9" x14ac:dyDescent="0.2">
      <c r="A57" s="122" t="s">
        <v>601</v>
      </c>
      <c r="B57" s="104"/>
      <c r="C57" s="104"/>
      <c r="D57" s="104"/>
      <c r="E57" s="105"/>
      <c r="F57" s="255" t="s">
        <v>460</v>
      </c>
      <c r="G57" s="23"/>
      <c r="H57" s="24"/>
      <c r="I57" s="215">
        <f t="shared" si="3"/>
        <v>0</v>
      </c>
    </row>
    <row r="58" spans="1:9" x14ac:dyDescent="0.2">
      <c r="A58" s="122" t="s">
        <v>602</v>
      </c>
      <c r="B58" s="104"/>
      <c r="C58" s="104"/>
      <c r="D58" s="104"/>
      <c r="E58" s="105"/>
      <c r="F58" s="255" t="s">
        <v>460</v>
      </c>
      <c r="G58" s="9"/>
      <c r="H58" s="177"/>
      <c r="I58" s="215">
        <f t="shared" si="3"/>
        <v>0</v>
      </c>
    </row>
    <row r="59" spans="1:9" x14ac:dyDescent="0.2">
      <c r="A59" s="122" t="s">
        <v>603</v>
      </c>
      <c r="B59" s="104"/>
      <c r="C59" s="104"/>
      <c r="D59" s="104"/>
      <c r="E59" s="105"/>
      <c r="F59" s="255" t="s">
        <v>460</v>
      </c>
      <c r="G59" s="9"/>
      <c r="H59" s="177"/>
      <c r="I59" s="215">
        <f t="shared" si="3"/>
        <v>0</v>
      </c>
    </row>
    <row r="60" spans="1:9" x14ac:dyDescent="0.2">
      <c r="A60" s="122" t="s">
        <v>604</v>
      </c>
      <c r="B60" s="104"/>
      <c r="C60" s="104"/>
      <c r="D60" s="104"/>
      <c r="E60" s="105"/>
      <c r="F60" s="9">
        <v>0</v>
      </c>
      <c r="G60" s="9"/>
      <c r="H60" s="177"/>
      <c r="I60" s="215">
        <f t="shared" si="3"/>
        <v>0</v>
      </c>
    </row>
    <row r="61" spans="1:9" x14ac:dyDescent="0.2">
      <c r="A61" s="122" t="s">
        <v>605</v>
      </c>
      <c r="B61" s="104"/>
      <c r="C61" s="104"/>
      <c r="D61" s="104"/>
      <c r="E61" s="105"/>
      <c r="F61" s="155"/>
      <c r="G61" s="155"/>
      <c r="H61" s="279"/>
      <c r="I61" s="275"/>
    </row>
    <row r="62" spans="1:9" x14ac:dyDescent="0.2">
      <c r="A62" s="122" t="s">
        <v>606</v>
      </c>
      <c r="B62" s="104"/>
      <c r="C62" s="104"/>
      <c r="D62" s="104"/>
      <c r="E62" s="105"/>
      <c r="F62" s="155"/>
      <c r="G62" s="155"/>
      <c r="H62" s="279"/>
      <c r="I62" s="275">
        <f t="shared" si="3"/>
        <v>0</v>
      </c>
    </row>
    <row r="63" spans="1:9" ht="13.5" thickBot="1" x14ac:dyDescent="0.25">
      <c r="A63" s="8" t="s">
        <v>607</v>
      </c>
      <c r="B63" s="8"/>
      <c r="C63" s="8"/>
      <c r="D63" s="8"/>
      <c r="E63" s="8"/>
      <c r="F63" s="276">
        <f>SUM(F56:F62)</f>
        <v>0</v>
      </c>
      <c r="G63" s="276">
        <f>+SUM(G56:G62)</f>
        <v>0</v>
      </c>
      <c r="H63" s="276">
        <f>+SUM(H56:H62)</f>
        <v>0</v>
      </c>
      <c r="I63" s="276">
        <f>+SUM(I56:I62)</f>
        <v>0</v>
      </c>
    </row>
    <row r="64" spans="1:9" ht="13.5" thickBot="1" x14ac:dyDescent="0.25">
      <c r="A64" s="8" t="s">
        <v>608</v>
      </c>
      <c r="B64" s="8"/>
      <c r="C64" s="8"/>
      <c r="D64" s="8"/>
      <c r="E64" s="8"/>
      <c r="F64" s="277">
        <f>F15+F33+F49+F63</f>
        <v>0</v>
      </c>
      <c r="G64" s="277">
        <f>+SUM(+G63+G49+G33+G15)</f>
        <v>0</v>
      </c>
      <c r="H64" s="277">
        <f>+SUM(+H49+H33+H15)</f>
        <v>0</v>
      </c>
      <c r="I64" s="277">
        <f>+SUM(+I63+I49+I33+I15)</f>
        <v>0</v>
      </c>
    </row>
    <row r="65" spans="1:9" x14ac:dyDescent="0.2">
      <c r="A65" s="21"/>
      <c r="B65" s="8"/>
      <c r="C65" s="8"/>
      <c r="D65" s="8"/>
      <c r="E65" s="8"/>
      <c r="F65" s="29"/>
      <c r="G65" s="29"/>
      <c r="H65" s="29"/>
      <c r="I65" s="29"/>
    </row>
    <row r="66" spans="1:9" x14ac:dyDescent="0.2">
      <c r="A66" s="30" t="s">
        <v>343</v>
      </c>
      <c r="B66" s="52"/>
      <c r="C66" s="52"/>
      <c r="D66" s="52"/>
      <c r="E66" s="52"/>
      <c r="F66" s="52"/>
      <c r="G66" s="52"/>
      <c r="H66" s="52"/>
      <c r="I66" s="52"/>
    </row>
    <row r="68" spans="1:9" x14ac:dyDescent="0.2">
      <c r="A68" s="50" t="s">
        <v>144</v>
      </c>
    </row>
    <row r="69" spans="1:9" customFormat="1" ht="38.25" x14ac:dyDescent="0.2">
      <c r="A69" s="76" t="s">
        <v>352</v>
      </c>
      <c r="B69" s="102"/>
      <c r="C69" s="102"/>
      <c r="D69" s="102"/>
      <c r="E69" s="107"/>
      <c r="F69" s="94" t="s">
        <v>459</v>
      </c>
      <c r="G69" s="91" t="s">
        <v>417</v>
      </c>
      <c r="H69" s="97" t="s">
        <v>418</v>
      </c>
      <c r="I69" s="72" t="s">
        <v>419</v>
      </c>
    </row>
    <row r="70" spans="1:9" x14ac:dyDescent="0.2">
      <c r="A70" s="122" t="s">
        <v>609</v>
      </c>
      <c r="B70" s="104"/>
      <c r="C70" s="104"/>
      <c r="D70" s="104"/>
      <c r="E70" s="105"/>
      <c r="F70" s="220">
        <f>I113</f>
        <v>0</v>
      </c>
      <c r="G70" s="23"/>
      <c r="H70" s="66"/>
      <c r="I70" s="226">
        <f>F70-H70</f>
        <v>0</v>
      </c>
    </row>
    <row r="71" spans="1:9" x14ac:dyDescent="0.2">
      <c r="A71" s="122" t="s">
        <v>610</v>
      </c>
      <c r="B71" s="104"/>
      <c r="C71" s="104"/>
      <c r="D71" s="104"/>
      <c r="E71" s="105"/>
      <c r="F71" s="214">
        <f>I120</f>
        <v>0</v>
      </c>
      <c r="G71" s="195"/>
      <c r="H71" s="23"/>
      <c r="I71" s="215">
        <f>F71-G71</f>
        <v>0</v>
      </c>
    </row>
    <row r="72" spans="1:9" ht="13.5" x14ac:dyDescent="0.25">
      <c r="A72" s="8" t="s">
        <v>611</v>
      </c>
      <c r="B72" s="8"/>
      <c r="C72" s="8"/>
      <c r="F72" s="220">
        <f>F70+F71</f>
        <v>0</v>
      </c>
      <c r="G72" s="226">
        <f>G71</f>
        <v>0</v>
      </c>
      <c r="H72" s="226">
        <f>H70</f>
        <v>0</v>
      </c>
      <c r="I72" s="226">
        <f>I70+I71</f>
        <v>0</v>
      </c>
    </row>
    <row r="74" spans="1:9" x14ac:dyDescent="0.2">
      <c r="A74" s="109" t="s">
        <v>146</v>
      </c>
      <c r="B74" s="57"/>
      <c r="C74" s="57"/>
      <c r="D74" s="57"/>
      <c r="E74" s="57"/>
    </row>
    <row r="75" spans="1:9" ht="38.25" x14ac:dyDescent="0.2">
      <c r="A75" s="76" t="s">
        <v>352</v>
      </c>
      <c r="B75" s="102"/>
      <c r="C75" s="102"/>
      <c r="D75" s="102"/>
      <c r="E75" s="107"/>
      <c r="F75" s="94" t="s">
        <v>459</v>
      </c>
      <c r="G75" s="91" t="s">
        <v>417</v>
      </c>
      <c r="H75" s="97" t="s">
        <v>418</v>
      </c>
      <c r="I75" s="72" t="s">
        <v>419</v>
      </c>
    </row>
    <row r="76" spans="1:9" x14ac:dyDescent="0.2">
      <c r="A76" s="122" t="s">
        <v>612</v>
      </c>
      <c r="B76" s="104"/>
      <c r="C76" s="104"/>
      <c r="D76" s="104"/>
      <c r="E76" s="105"/>
      <c r="F76" s="211" t="s">
        <v>460</v>
      </c>
      <c r="G76" s="184" t="s">
        <v>2</v>
      </c>
      <c r="H76" s="184" t="s">
        <v>2</v>
      </c>
      <c r="I76" s="226">
        <f t="shared" ref="I76:I86" si="4">F76-G76-H76</f>
        <v>0</v>
      </c>
    </row>
    <row r="77" spans="1:9" x14ac:dyDescent="0.2">
      <c r="A77" s="122" t="s">
        <v>613</v>
      </c>
      <c r="B77" s="104"/>
      <c r="C77" s="104"/>
      <c r="D77" s="104"/>
      <c r="E77" s="105"/>
      <c r="F77" s="255" t="s">
        <v>460</v>
      </c>
      <c r="G77" s="9"/>
      <c r="H77" s="9"/>
      <c r="I77" s="215">
        <f t="shared" si="4"/>
        <v>0</v>
      </c>
    </row>
    <row r="78" spans="1:9" x14ac:dyDescent="0.2">
      <c r="A78" s="122" t="s">
        <v>614</v>
      </c>
      <c r="B78" s="104"/>
      <c r="C78" s="104"/>
      <c r="D78" s="104"/>
      <c r="E78" s="105"/>
      <c r="F78" s="255" t="s">
        <v>460</v>
      </c>
      <c r="G78" s="9"/>
      <c r="H78" s="9"/>
      <c r="I78" s="215">
        <f t="shared" si="4"/>
        <v>0</v>
      </c>
    </row>
    <row r="79" spans="1:9" x14ac:dyDescent="0.2">
      <c r="A79" s="122" t="s">
        <v>615</v>
      </c>
      <c r="B79" s="104"/>
      <c r="C79" s="104"/>
      <c r="D79" s="104"/>
      <c r="E79" s="105"/>
      <c r="F79" s="255" t="s">
        <v>460</v>
      </c>
      <c r="G79" s="9"/>
      <c r="H79" s="9"/>
      <c r="I79" s="215">
        <f t="shared" si="4"/>
        <v>0</v>
      </c>
    </row>
    <row r="80" spans="1:9" x14ac:dyDescent="0.2">
      <c r="A80" s="122" t="s">
        <v>616</v>
      </c>
      <c r="B80" s="104"/>
      <c r="C80" s="104"/>
      <c r="D80" s="104"/>
      <c r="E80" s="105"/>
      <c r="F80" s="255" t="s">
        <v>460</v>
      </c>
      <c r="G80" s="9"/>
      <c r="H80" s="9"/>
      <c r="I80" s="215">
        <f t="shared" si="4"/>
        <v>0</v>
      </c>
    </row>
    <row r="81" spans="1:9" x14ac:dyDescent="0.2">
      <c r="A81" s="122" t="s">
        <v>617</v>
      </c>
      <c r="B81" s="104"/>
      <c r="C81" s="104"/>
      <c r="D81" s="104"/>
      <c r="E81" s="105"/>
      <c r="F81" s="255" t="s">
        <v>460</v>
      </c>
      <c r="G81" s="9"/>
      <c r="H81" s="9"/>
      <c r="I81" s="215">
        <f>F79-G79-H79</f>
        <v>0</v>
      </c>
    </row>
    <row r="82" spans="1:9" s="311" customFormat="1" x14ac:dyDescent="0.2">
      <c r="A82" s="321" t="s">
        <v>618</v>
      </c>
      <c r="B82" s="322"/>
      <c r="C82" s="322"/>
      <c r="D82" s="322"/>
      <c r="E82" s="323"/>
      <c r="F82" s="324"/>
      <c r="G82" s="325"/>
      <c r="H82" s="325"/>
      <c r="I82" s="215">
        <f>F80-G80-H80</f>
        <v>0</v>
      </c>
    </row>
    <row r="83" spans="1:9" s="311" customFormat="1" x14ac:dyDescent="0.2">
      <c r="A83" s="321" t="s">
        <v>619</v>
      </c>
      <c r="B83" s="322"/>
      <c r="C83" s="322"/>
      <c r="D83" s="322"/>
      <c r="E83" s="323"/>
      <c r="F83" s="324"/>
      <c r="G83" s="325"/>
      <c r="H83" s="325"/>
      <c r="I83" s="215">
        <f>F81-G81-H81</f>
        <v>0</v>
      </c>
    </row>
    <row r="84" spans="1:9" x14ac:dyDescent="0.2">
      <c r="A84" s="122" t="s">
        <v>620</v>
      </c>
      <c r="B84" s="104"/>
      <c r="C84" s="104"/>
      <c r="D84" s="104"/>
      <c r="E84" s="105"/>
      <c r="F84" s="255" t="s">
        <v>460</v>
      </c>
      <c r="G84" s="9"/>
      <c r="H84" s="9"/>
      <c r="I84" s="215">
        <f t="shared" si="4"/>
        <v>0</v>
      </c>
    </row>
    <row r="85" spans="1:9" x14ac:dyDescent="0.2">
      <c r="A85" s="122" t="s">
        <v>621</v>
      </c>
      <c r="B85" s="104"/>
      <c r="C85" s="104"/>
      <c r="D85" s="104"/>
      <c r="E85" s="105"/>
      <c r="F85" s="255" t="s">
        <v>460</v>
      </c>
      <c r="G85" s="9"/>
      <c r="H85" s="9"/>
      <c r="I85" s="215">
        <f t="shared" si="4"/>
        <v>0</v>
      </c>
    </row>
    <row r="86" spans="1:9" x14ac:dyDescent="0.2">
      <c r="A86" s="122" t="s">
        <v>622</v>
      </c>
      <c r="B86" s="104"/>
      <c r="C86" s="104"/>
      <c r="D86" s="104"/>
      <c r="E86" s="105"/>
      <c r="F86" s="9"/>
      <c r="G86" s="9"/>
      <c r="H86" s="9"/>
      <c r="I86" s="215">
        <f t="shared" si="4"/>
        <v>0</v>
      </c>
    </row>
    <row r="87" spans="1:9" x14ac:dyDescent="0.2">
      <c r="A87" s="8" t="s">
        <v>623</v>
      </c>
      <c r="B87" s="8"/>
      <c r="C87" s="8"/>
      <c r="D87" s="8"/>
      <c r="E87" s="8"/>
      <c r="F87" s="229">
        <f>SUM(F76:F86)</f>
        <v>0</v>
      </c>
      <c r="G87" s="229">
        <f>SUM(G76:G86)</f>
        <v>0</v>
      </c>
      <c r="H87" s="229">
        <f>SUM(H76:H86)</f>
        <v>0</v>
      </c>
      <c r="I87" s="229">
        <f>SUM(I76:I86)</f>
        <v>0</v>
      </c>
    </row>
    <row r="89" spans="1:9" x14ac:dyDescent="0.2">
      <c r="A89" s="109" t="s">
        <v>341</v>
      </c>
      <c r="B89" s="57"/>
      <c r="C89" s="57"/>
      <c r="D89" s="57"/>
      <c r="E89" s="57"/>
    </row>
    <row r="90" spans="1:9" ht="38.25" x14ac:dyDescent="0.2">
      <c r="A90" s="76" t="s">
        <v>352</v>
      </c>
      <c r="B90" s="102"/>
      <c r="C90" s="102"/>
      <c r="D90" s="102"/>
      <c r="E90" s="107"/>
      <c r="F90" s="94" t="s">
        <v>459</v>
      </c>
      <c r="G90" s="91" t="s">
        <v>417</v>
      </c>
      <c r="H90" s="97" t="s">
        <v>418</v>
      </c>
      <c r="I90" s="72" t="s">
        <v>419</v>
      </c>
    </row>
    <row r="91" spans="1:9" x14ac:dyDescent="0.2">
      <c r="A91" s="122" t="s">
        <v>624</v>
      </c>
      <c r="B91" s="104"/>
      <c r="C91" s="104"/>
      <c r="D91" s="104"/>
      <c r="E91" s="105"/>
      <c r="F91" s="101" t="s">
        <v>460</v>
      </c>
      <c r="G91" s="23"/>
      <c r="H91" s="24"/>
      <c r="I91" s="189" t="str">
        <f>F91</f>
        <v xml:space="preserve"> </v>
      </c>
    </row>
    <row r="92" spans="1:9" x14ac:dyDescent="0.2">
      <c r="A92" s="122" t="s">
        <v>625</v>
      </c>
      <c r="B92" s="104"/>
      <c r="C92" s="104"/>
      <c r="D92" s="104"/>
      <c r="E92" s="105"/>
      <c r="F92" s="259" t="s">
        <v>460</v>
      </c>
      <c r="G92" s="23"/>
      <c r="H92" s="24"/>
      <c r="I92" s="216" t="str">
        <f>F92</f>
        <v xml:space="preserve"> </v>
      </c>
    </row>
    <row r="93" spans="1:9" x14ac:dyDescent="0.2">
      <c r="A93" s="122" t="s">
        <v>626</v>
      </c>
      <c r="B93" s="104"/>
      <c r="C93" s="104"/>
      <c r="D93" s="104"/>
      <c r="E93" s="105"/>
      <c r="F93" s="259" t="s">
        <v>460</v>
      </c>
      <c r="G93" s="23"/>
      <c r="H93" s="24"/>
      <c r="I93" s="214" t="str">
        <f>F93</f>
        <v xml:space="preserve"> </v>
      </c>
    </row>
    <row r="94" spans="1:9" x14ac:dyDescent="0.2">
      <c r="A94" s="122" t="s">
        <v>627</v>
      </c>
      <c r="B94" s="104"/>
      <c r="C94" s="104"/>
      <c r="D94" s="104"/>
      <c r="E94" s="105"/>
      <c r="F94" s="259"/>
      <c r="G94" s="23"/>
      <c r="H94" s="24"/>
      <c r="I94" s="214">
        <f>F94</f>
        <v>0</v>
      </c>
    </row>
    <row r="95" spans="1:9" x14ac:dyDescent="0.2">
      <c r="A95" s="122" t="s">
        <v>628</v>
      </c>
      <c r="B95" s="104"/>
      <c r="C95" s="104"/>
      <c r="D95" s="104"/>
      <c r="E95" s="105"/>
      <c r="F95" s="260">
        <v>0</v>
      </c>
      <c r="G95" s="23"/>
      <c r="H95" s="24"/>
      <c r="I95" s="214">
        <f>F95</f>
        <v>0</v>
      </c>
    </row>
    <row r="96" spans="1:9" x14ac:dyDescent="0.2">
      <c r="A96" s="8" t="s">
        <v>629</v>
      </c>
      <c r="B96" s="8"/>
      <c r="C96" s="8"/>
      <c r="D96" s="8"/>
      <c r="E96" s="8"/>
      <c r="F96" s="229">
        <f>SUM(F91:F95)</f>
        <v>0</v>
      </c>
      <c r="G96" s="23"/>
      <c r="H96" s="24"/>
      <c r="I96" s="229">
        <f>+F96</f>
        <v>0</v>
      </c>
    </row>
    <row r="97" spans="1:9" x14ac:dyDescent="0.2">
      <c r="A97" s="8" t="s">
        <v>630</v>
      </c>
      <c r="B97" s="8"/>
      <c r="C97" s="8"/>
      <c r="D97" s="8"/>
      <c r="E97" s="8"/>
      <c r="F97" s="230">
        <f>F96+F87+F72+F64</f>
        <v>0</v>
      </c>
      <c r="G97" s="230">
        <f>G87+G72+G64</f>
        <v>0</v>
      </c>
      <c r="H97" s="230">
        <f>H87+H72+H64</f>
        <v>0</v>
      </c>
      <c r="I97" s="230">
        <f>I96+I87+I72+I64</f>
        <v>0</v>
      </c>
    </row>
    <row r="98" spans="1:9" x14ac:dyDescent="0.2">
      <c r="A98" s="3"/>
      <c r="B98" s="8"/>
      <c r="C98" s="8"/>
      <c r="D98" s="8"/>
      <c r="E98" s="8"/>
      <c r="F98" s="357"/>
      <c r="G98" s="357"/>
      <c r="H98" s="357"/>
      <c r="I98" s="357"/>
    </row>
    <row r="99" spans="1:9" x14ac:dyDescent="0.2">
      <c r="A99" s="55" t="s">
        <v>519</v>
      </c>
      <c r="B99" s="8"/>
      <c r="C99" s="8"/>
      <c r="D99" s="8"/>
      <c r="E99" s="8"/>
      <c r="F99" s="29"/>
      <c r="G99" s="29"/>
      <c r="H99" s="29"/>
      <c r="I99" s="29"/>
    </row>
    <row r="100" spans="1:9" x14ac:dyDescent="0.2">
      <c r="A100" s="50"/>
      <c r="B100" s="8"/>
      <c r="C100" s="8"/>
      <c r="D100" s="8"/>
      <c r="E100" s="8"/>
      <c r="F100" s="29"/>
      <c r="G100" s="29"/>
      <c r="H100" s="29"/>
      <c r="I100" s="29"/>
    </row>
    <row r="101" spans="1:9" x14ac:dyDescent="0.2">
      <c r="A101" s="8"/>
      <c r="B101" s="8"/>
      <c r="C101" s="8"/>
      <c r="D101" s="8"/>
      <c r="E101" s="8"/>
      <c r="F101" s="29"/>
      <c r="G101" s="29"/>
      <c r="H101" s="29"/>
      <c r="I101" s="29"/>
    </row>
    <row r="102" spans="1:9" x14ac:dyDescent="0.2">
      <c r="A102" s="30" t="s">
        <v>427</v>
      </c>
      <c r="B102" s="52"/>
      <c r="C102" s="52"/>
      <c r="D102" s="52"/>
      <c r="E102" s="52"/>
      <c r="F102" s="52"/>
      <c r="G102" s="52"/>
      <c r="H102" s="52"/>
      <c r="I102" s="52"/>
    </row>
    <row r="103" spans="1:9" x14ac:dyDescent="0.2">
      <c r="A103" s="110"/>
      <c r="B103" s="29"/>
      <c r="C103" s="29"/>
      <c r="D103" s="29"/>
      <c r="E103" s="29"/>
      <c r="F103" s="29"/>
      <c r="G103" s="29"/>
      <c r="H103" s="29"/>
      <c r="I103" s="29"/>
    </row>
    <row r="104" spans="1:9" ht="33.75" x14ac:dyDescent="0.2">
      <c r="A104" s="110" t="s">
        <v>277</v>
      </c>
      <c r="B104" s="29"/>
      <c r="C104" s="29"/>
      <c r="D104" s="29"/>
      <c r="E104" s="29"/>
      <c r="F104" s="170" t="s">
        <v>430</v>
      </c>
      <c r="G104" s="170" t="s">
        <v>431</v>
      </c>
      <c r="I104" s="29"/>
    </row>
    <row r="105" spans="1:9" x14ac:dyDescent="0.2">
      <c r="A105" s="1" t="s">
        <v>498</v>
      </c>
      <c r="B105" s="8"/>
      <c r="C105" s="8"/>
      <c r="D105" s="8"/>
      <c r="F105" s="231">
        <f>F64</f>
        <v>0</v>
      </c>
      <c r="G105" s="169"/>
    </row>
    <row r="106" spans="1:9" x14ac:dyDescent="0.2">
      <c r="A106" s="1" t="s">
        <v>520</v>
      </c>
      <c r="B106" s="8"/>
      <c r="C106" s="8"/>
      <c r="D106" s="8"/>
      <c r="F106" s="217">
        <f>-F63</f>
        <v>0</v>
      </c>
      <c r="G106" s="169"/>
    </row>
    <row r="107" spans="1:9" x14ac:dyDescent="0.2">
      <c r="A107" t="s">
        <v>467</v>
      </c>
      <c r="F107" s="217">
        <f>-F14</f>
        <v>0</v>
      </c>
      <c r="G107" s="176"/>
    </row>
    <row r="108" spans="1:9" x14ac:dyDescent="0.2">
      <c r="A108" t="s">
        <v>468</v>
      </c>
      <c r="F108" s="217">
        <f>-F42</f>
        <v>0</v>
      </c>
      <c r="G108" s="166"/>
    </row>
    <row r="109" spans="1:9" x14ac:dyDescent="0.2">
      <c r="A109" s="1" t="s">
        <v>509</v>
      </c>
      <c r="B109" s="8"/>
      <c r="C109" s="8"/>
      <c r="D109" s="8"/>
      <c r="F109" s="217">
        <f>F105+F106+F107+F108</f>
        <v>0</v>
      </c>
      <c r="G109" s="169"/>
      <c r="I109" s="175"/>
    </row>
    <row r="110" spans="1:9" x14ac:dyDescent="0.2">
      <c r="A110" s="1" t="s">
        <v>428</v>
      </c>
      <c r="B110" s="8"/>
      <c r="C110" s="8"/>
      <c r="D110" s="8"/>
      <c r="E110"/>
      <c r="F110" s="217">
        <f>IF(F109&gt;10000000,10000000,F109)</f>
        <v>0</v>
      </c>
      <c r="G110" s="217">
        <f>IF(F109&gt;10000000,10000000,F109)</f>
        <v>0</v>
      </c>
    </row>
    <row r="111" spans="1:9" x14ac:dyDescent="0.2">
      <c r="A111" s="8" t="s">
        <v>275</v>
      </c>
      <c r="B111" s="8"/>
      <c r="C111" s="8"/>
      <c r="D111" s="8"/>
      <c r="F111" s="186">
        <f>F109-F110</f>
        <v>0</v>
      </c>
      <c r="G111" s="256">
        <f>G110</f>
        <v>0</v>
      </c>
    </row>
    <row r="112" spans="1:9" x14ac:dyDescent="0.2">
      <c r="A112" s="8" t="s">
        <v>274</v>
      </c>
      <c r="B112" s="8"/>
      <c r="C112" s="8"/>
      <c r="D112" s="8"/>
      <c r="F112" s="187">
        <v>0.1</v>
      </c>
      <c r="G112" s="187">
        <v>0.15</v>
      </c>
    </row>
    <row r="113" spans="1:9" x14ac:dyDescent="0.2">
      <c r="A113" s="8" t="s">
        <v>277</v>
      </c>
      <c r="B113" s="8"/>
      <c r="C113" s="8"/>
      <c r="D113" s="8"/>
      <c r="F113" s="232">
        <f>F111*F112</f>
        <v>0</v>
      </c>
      <c r="G113" s="232">
        <f>G111*G112</f>
        <v>0</v>
      </c>
      <c r="H113" s="84" t="s">
        <v>278</v>
      </c>
      <c r="I113" s="232">
        <f>F113+G113</f>
        <v>0</v>
      </c>
    </row>
    <row r="114" spans="1:9" x14ac:dyDescent="0.2">
      <c r="C114" s="8"/>
      <c r="D114" s="8"/>
      <c r="E114"/>
      <c r="H114" s="29"/>
      <c r="I114" s="29"/>
    </row>
    <row r="115" spans="1:9" x14ac:dyDescent="0.2">
      <c r="A115" s="21" t="s">
        <v>273</v>
      </c>
      <c r="B115" s="8"/>
      <c r="C115" s="8"/>
      <c r="D115" s="8"/>
      <c r="E115"/>
      <c r="H115" s="29"/>
      <c r="I115" s="29"/>
    </row>
    <row r="116" spans="1:9" x14ac:dyDescent="0.2">
      <c r="A116" s="1" t="s">
        <v>521</v>
      </c>
      <c r="B116" s="8"/>
      <c r="C116" s="8"/>
      <c r="D116" s="8"/>
      <c r="F116" s="231">
        <f>F63</f>
        <v>0</v>
      </c>
      <c r="G116" s="169"/>
      <c r="I116"/>
    </row>
    <row r="117" spans="1:9" x14ac:dyDescent="0.2">
      <c r="A117" s="1" t="s">
        <v>429</v>
      </c>
      <c r="B117" s="8"/>
      <c r="C117" s="8"/>
      <c r="D117" s="8"/>
      <c r="F117" s="217">
        <f>IF(F116&gt;10000000,10000000,F116)</f>
        <v>0</v>
      </c>
      <c r="G117" s="217">
        <f>IF(F116&gt;10000000,10000000,F116)</f>
        <v>0</v>
      </c>
    </row>
    <row r="118" spans="1:9" x14ac:dyDescent="0.2">
      <c r="A118" s="8" t="s">
        <v>276</v>
      </c>
      <c r="B118" s="8"/>
      <c r="C118" s="8"/>
      <c r="D118" s="8"/>
      <c r="F118" s="257">
        <f>F116-F117</f>
        <v>0</v>
      </c>
      <c r="G118" s="256">
        <f>G117</f>
        <v>0</v>
      </c>
    </row>
    <row r="119" spans="1:9" x14ac:dyDescent="0.2">
      <c r="A119" s="8" t="s">
        <v>274</v>
      </c>
      <c r="B119" s="8"/>
      <c r="C119" s="8"/>
      <c r="D119" s="8"/>
      <c r="F119" s="280">
        <v>0.05</v>
      </c>
      <c r="G119" s="280">
        <v>0.1</v>
      </c>
    </row>
    <row r="120" spans="1:9" x14ac:dyDescent="0.2">
      <c r="A120" s="8" t="s">
        <v>273</v>
      </c>
      <c r="B120" s="8"/>
      <c r="C120" s="8"/>
      <c r="D120" s="8"/>
      <c r="F120" s="232">
        <f>+F118*F119</f>
        <v>0</v>
      </c>
      <c r="G120" s="232">
        <f>G119*G117</f>
        <v>0</v>
      </c>
      <c r="H120" s="84" t="s">
        <v>278</v>
      </c>
      <c r="I120" s="232">
        <f>F120+G120</f>
        <v>0</v>
      </c>
    </row>
    <row r="121" spans="1:9" x14ac:dyDescent="0.2">
      <c r="C121" s="8"/>
      <c r="D121" s="8"/>
      <c r="E121" s="8"/>
      <c r="F121" s="88"/>
    </row>
    <row r="122" spans="1:9" ht="13.5" x14ac:dyDescent="0.25">
      <c r="A122" s="21" t="s">
        <v>522</v>
      </c>
      <c r="B122" s="8"/>
      <c r="C122" s="8"/>
      <c r="D122" s="8"/>
      <c r="E122" s="8"/>
      <c r="F122" s="88"/>
      <c r="I122" s="232">
        <f>I113+I120</f>
        <v>0</v>
      </c>
    </row>
    <row r="124" spans="1:9" x14ac:dyDescent="0.2">
      <c r="A124" s="50" t="s">
        <v>593</v>
      </c>
    </row>
  </sheetData>
  <customSheetViews>
    <customSheetView guid="{C39AB591-3723-49A0-B177-B840906E8341}" showPageBreaks="1" zeroValues="0" printArea="1" view="pageBreakPreview">
      <selection activeCell="A2" sqref="A2"/>
      <rowBreaks count="2" manualBreakCount="2">
        <brk id="52" max="16383" man="1"/>
        <brk id="99" max="8" man="1"/>
      </rowBreaks>
      <pageMargins left="0.5" right="0.5" top="0.5" bottom="0.75" header="0.5" footer="0.5"/>
      <pageSetup scale="91" firstPageNumber="13" orientation="portrait" useFirstPageNumber="1" horizontalDpi="4294967292" r:id="rId1"/>
      <headerFooter alignWithMargins="0">
        <oddFooter>&amp;L&amp;"Times New Roman,Italic"&amp;8CDA Form 202 (09/23/2008)&amp;C&amp;"Times New Roman,Italic"&amp;9&amp;P&amp;R&amp;"Times New Roman,Italic"&amp;8&amp;A:&amp;D</oddFooter>
      </headerFooter>
    </customSheetView>
    <customSheetView guid="{E132EC1F-F891-4922-AB90-4FA7835D9B5A}" showPageBreaks="1" zeroValues="0" printArea="1" view="pageBreakPreview" topLeftCell="A91">
      <selection activeCell="D18" sqref="D18"/>
      <rowBreaks count="2" manualBreakCount="2">
        <brk id="52" max="16383" man="1"/>
        <brk id="99" max="8" man="1"/>
      </rowBreaks>
      <pageMargins left="0.5" right="0.5" top="0.5" bottom="0.75" header="0.5" footer="0.5"/>
      <pageSetup scale="91" firstPageNumber="13" orientation="portrait" useFirstPageNumber="1" horizontalDpi="4294967292" r:id="rId2"/>
      <headerFooter alignWithMargins="0">
        <oddFooter>&amp;L&amp;"Times New Roman,Italic"&amp;8CDA Form 202 (09/23/2008)&amp;C&amp;"Times New Roman,Italic"&amp;9&amp;P&amp;R&amp;"Times New Roman,Italic"&amp;8&amp;A:&amp;D</oddFooter>
      </headerFooter>
    </customSheetView>
    <customSheetView guid="{602BBDD0-2A0B-434E-AE8E-4C472F9AEC01}" showPageBreaks="1" zeroValues="0" printArea="1" view="pageBreakPreview" topLeftCell="A115">
      <selection activeCell="A100" sqref="A100"/>
      <rowBreaks count="2" manualBreakCount="2">
        <brk id="52" max="16383" man="1"/>
        <brk id="99" max="8" man="1"/>
      </rowBreaks>
      <pageMargins left="0.5" right="0.5" top="0.5" bottom="0.75" header="0.5" footer="0.5"/>
      <pageSetup scale="91" firstPageNumber="13" orientation="portrait" useFirstPageNumber="1" horizontalDpi="4294967292" r:id="rId3"/>
      <headerFooter alignWithMargins="0">
        <oddFooter>&amp;L&amp;"Times New Roman,Italic"&amp;8CDA Form 202 (09/23/2008)&amp;C&amp;"Times New Roman,Italic"&amp;9&amp;P&amp;R&amp;"Times New Roman,Italic"&amp;8&amp;A:&amp;D</oddFooter>
      </headerFooter>
    </customSheetView>
    <customSheetView guid="{C2565ED2-FB16-4AD9-AFF0-CED4C44F72DA}" showPageBreaks="1" zeroValues="0" printArea="1" view="pageBreakPreview" showRuler="0" topLeftCell="A96">
      <selection activeCell="E116" sqref="E116"/>
      <rowBreaks count="2" manualBreakCount="2">
        <brk id="52" max="16383" man="1"/>
        <brk id="99" max="8" man="1"/>
      </rowBreaks>
      <pageMargins left="0.5" right="0.5" top="0.5" bottom="0.75" header="0.5" footer="0.5"/>
      <pageSetup scale="91" firstPageNumber="13" orientation="portrait" useFirstPageNumber="1" horizontalDpi="4294967292" r:id="rId4"/>
      <headerFooter alignWithMargins="0">
        <oddFooter>&amp;L&amp;"Times New Roman,Italic"&amp;8CDA Form 202 (09/23/2008)&amp;C&amp;"Times New Roman,Italic"&amp;9&amp;P&amp;R&amp;"Times New Roman,Italic"&amp;8&amp;A:&amp;D</oddFooter>
      </headerFooter>
    </customSheetView>
    <customSheetView guid="{0A080B76-CAC1-49D6-A14B-9DA724D07E2A}" showPageBreaks="1" zeroValues="0" printArea="1" view="pageBreakPreview" showRuler="0" topLeftCell="A86">
      <selection activeCell="F86" sqref="F86"/>
      <rowBreaks count="2" manualBreakCount="2">
        <brk id="52" max="16383" man="1"/>
        <brk id="99" max="8" man="1"/>
      </rowBreaks>
      <pageMargins left="0.5" right="0.5" top="0.5" bottom="0.75" header="0.5" footer="0.5"/>
      <pageSetup scale="93" firstPageNumber="13" orientation="portrait" useFirstPageNumber="1" horizontalDpi="4294967292" r:id="rId5"/>
      <headerFooter alignWithMargins="0">
        <oddFooter>&amp;L&amp;"Times New Roman,Italic"&amp;8CDA Form 202 (07/01/2008)&amp;C&amp;"Times New Roman,Italic"&amp;9&amp;P&amp;R&amp;"Times New Roman,Italic"&amp;8GENERAL INFORMATION:&amp;D</oddFooter>
      </headerFooter>
    </customSheetView>
    <customSheetView guid="{DC289960-5C22-11D6-B699-00010261CDBB}" zeroValues="0" showRuler="0" topLeftCell="A99">
      <selection activeCell="D113" sqref="D113"/>
      <rowBreaks count="1" manualBreakCount="1">
        <brk id="94" max="16383" man="1"/>
      </rowBreaks>
      <pageMargins left="0.5" right="0.25" top="0.5" bottom="0.5" header="0.5" footer="0.5"/>
      <pageSetup firstPageNumber="11" orientation="portrait" useFirstPageNumber="1" horizontalDpi="4294967292" r:id="rId6"/>
      <headerFooter alignWithMargins="0"/>
    </customSheetView>
    <customSheetView guid="{714B32FB-A92F-4F7C-8495-8C3BCEB888AE}" showPageBreaks="1" zeroValues="0" view="pageBreakPreview" showRuler="0">
      <selection activeCell="G12" sqref="G12"/>
      <rowBreaks count="2" manualBreakCount="2">
        <brk id="51" max="16383" man="1"/>
        <brk id="98" max="16383" man="1"/>
      </rowBreaks>
      <pageMargins left="0.5" right="0.5" top="0.5" bottom="0.75" header="0.5" footer="0.5"/>
      <pageSetup scale="95" firstPageNumber="13" orientation="portrait" useFirstPageNumber="1" horizontalDpi="4294967292" r:id="rId7"/>
      <headerFooter alignWithMargins="0">
        <oddFooter>&amp;L&amp;"Times New Roman,Italic"&amp;8CDA Form 202 (07/01/2008)&amp;C&amp;"Times New Roman,Italic"&amp;9&amp;P&amp;R&amp;"Times New Roman,Italic"&amp;8GENERAL INFORMATION:&amp;D</oddFooter>
      </headerFooter>
    </customSheetView>
    <customSheetView guid="{A1879216-4226-4AD8-8303-3842A38BCF1B}" showPageBreaks="1" zeroValues="0" printArea="1" view="pageBreakPreview" showRuler="0" topLeftCell="A96">
      <selection activeCell="E116" sqref="E116"/>
      <rowBreaks count="2" manualBreakCount="2">
        <brk id="52" max="16383" man="1"/>
        <brk id="99" max="8" man="1"/>
      </rowBreaks>
      <pageMargins left="0.5" right="0.5" top="0.5" bottom="0.75" header="0.5" footer="0.5"/>
      <pageSetup scale="91" firstPageNumber="13" orientation="portrait" useFirstPageNumber="1" horizontalDpi="4294967292" r:id="rId8"/>
      <headerFooter alignWithMargins="0">
        <oddFooter>&amp;L&amp;"Times New Roman,Italic"&amp;8CDA Form 202 (09/23/2008)&amp;C&amp;"Times New Roman,Italic"&amp;9&amp;P&amp;R&amp;"Times New Roman,Italic"&amp;8&amp;A:&amp;D</oddFooter>
      </headerFooter>
    </customSheetView>
    <customSheetView guid="{3B78583D-5B6A-4751-8EF2-A2270A01FB56}" showPageBreaks="1" zeroValues="0" printArea="1" view="pageBreakPreview">
      <selection activeCell="E88" sqref="E88"/>
      <rowBreaks count="2" manualBreakCount="2">
        <brk id="52" max="16383" man="1"/>
        <brk id="99" max="8" man="1"/>
      </rowBreaks>
      <pageMargins left="0.5" right="0.5" top="0.5" bottom="0.75" header="0.5" footer="0.5"/>
      <pageSetup scale="91" firstPageNumber="13" orientation="portrait" useFirstPageNumber="1" horizontalDpi="4294967292" r:id="rId9"/>
      <headerFooter alignWithMargins="0">
        <oddFooter>&amp;L&amp;"Times New Roman,Italic"&amp;8CDA Form 202 (09/23/2008)&amp;C&amp;"Times New Roman,Italic"&amp;9&amp;P&amp;R&amp;"Times New Roman,Italic"&amp;8&amp;A:&amp;D</oddFooter>
      </headerFooter>
    </customSheetView>
    <customSheetView guid="{9A1BF858-0700-49AF-A308-5283E02DA063}" showPageBreaks="1" zeroValues="0" printArea="1" view="pageBreakPreview" topLeftCell="A115">
      <selection activeCell="A100" sqref="A100"/>
      <rowBreaks count="2" manualBreakCount="2">
        <brk id="52" max="16383" man="1"/>
        <brk id="99" max="8" man="1"/>
      </rowBreaks>
      <pageMargins left="0.5" right="0.5" top="0.5" bottom="0.75" header="0.5" footer="0.5"/>
      <pageSetup scale="91" firstPageNumber="13" orientation="portrait" useFirstPageNumber="1" horizontalDpi="4294967292" r:id="rId10"/>
      <headerFooter alignWithMargins="0">
        <oddFooter>&amp;L&amp;"Times New Roman,Italic"&amp;8CDA Form 202 (09/23/2008)&amp;C&amp;"Times New Roman,Italic"&amp;9&amp;P&amp;R&amp;"Times New Roman,Italic"&amp;8&amp;A:&amp;D</oddFooter>
      </headerFooter>
    </customSheetView>
    <customSheetView guid="{C6533090-8A80-47A4-9BC4-E66215F4127C}" showPageBreaks="1" zeroValues="0" printArea="1" view="pageBreakPreview">
      <selection activeCell="E24" sqref="E24"/>
      <rowBreaks count="2" manualBreakCount="2">
        <brk id="52" max="16383" man="1"/>
        <brk id="99" max="8" man="1"/>
      </rowBreaks>
      <pageMargins left="0.5" right="0.5" top="0.5" bottom="0.75" header="0.5" footer="0.5"/>
      <pageSetup scale="91" firstPageNumber="13" orientation="portrait" useFirstPageNumber="1" horizontalDpi="4294967292" r:id="rId11"/>
      <headerFooter alignWithMargins="0">
        <oddFooter>&amp;L&amp;"Times New Roman,Italic"&amp;8CDA Form 202 (09/23/2008)&amp;C&amp;"Times New Roman,Italic"&amp;9&amp;P&amp;R&amp;"Times New Roman,Italic"&amp;8&amp;A:&amp;D</oddFooter>
      </headerFooter>
    </customSheetView>
    <customSheetView guid="{3659D36C-86F8-45BE-8B0F-DC260D021512}" showPageBreaks="1" zeroValues="0" printArea="1" view="pageBreakPreview" topLeftCell="A91">
      <selection activeCell="D18" sqref="D18"/>
      <rowBreaks count="2" manualBreakCount="2">
        <brk id="52" max="16383" man="1"/>
        <brk id="99" max="8" man="1"/>
      </rowBreaks>
      <pageMargins left="0.5" right="0.5" top="0.5" bottom="0.75" header="0.5" footer="0.5"/>
      <pageSetup scale="91" firstPageNumber="13" orientation="portrait" useFirstPageNumber="1" horizontalDpi="4294967292" r:id="rId12"/>
      <headerFooter alignWithMargins="0">
        <oddFooter>&amp;L&amp;"Times New Roman,Italic"&amp;8CDA Form 202 (09/23/2008)&amp;C&amp;"Times New Roman,Italic"&amp;9&amp;P&amp;R&amp;"Times New Roman,Italic"&amp;8&amp;A:&amp;D</oddFooter>
      </headerFooter>
    </customSheetView>
    <customSheetView guid="{8142EFA3-2DB8-4FA0-90CC-65C61CCEFD62}" showPageBreaks="1" zeroValues="0" printArea="1" view="pageBreakPreview" topLeftCell="A91">
      <selection activeCell="D18" sqref="D18"/>
      <rowBreaks count="2" manualBreakCount="2">
        <brk id="52" max="16383" man="1"/>
        <brk id="99" max="8" man="1"/>
      </rowBreaks>
      <pageMargins left="0.5" right="0.5" top="0.5" bottom="0.75" header="0.5" footer="0.5"/>
      <pageSetup scale="91" firstPageNumber="13" orientation="portrait" useFirstPageNumber="1" horizontalDpi="4294967292" r:id="rId13"/>
      <headerFooter alignWithMargins="0">
        <oddFooter>&amp;L&amp;"Times New Roman,Italic"&amp;8CDA Form 202 (09/23/2008)&amp;C&amp;"Times New Roman,Italic"&amp;9&amp;P&amp;R&amp;"Times New Roman,Italic"&amp;8&amp;A:&amp;D</oddFooter>
      </headerFooter>
    </customSheetView>
  </customSheetViews>
  <phoneticPr fontId="17" type="noConversion"/>
  <pageMargins left="0.5" right="0.5" top="0.5" bottom="0.75" header="0.5" footer="0.5"/>
  <pageSetup scale="91" firstPageNumber="11" orientation="portrait" useFirstPageNumber="1" horizontalDpi="4294967292" r:id="rId14"/>
  <headerFooter alignWithMargins="0">
    <oddFooter>&amp;L&amp;"Times New Roman,Italic"&amp;8CDA Form 202 revised 10/25/16&amp;C&amp;"Times New Roman,Italic"&amp;9&amp;P&amp;R&amp;"Times New Roman,Italic"&amp;8&amp;A:&amp;D</oddFooter>
  </headerFooter>
  <rowBreaks count="2" manualBreakCount="2">
    <brk id="52" max="16383" man="1"/>
    <brk id="99"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L45"/>
  <sheetViews>
    <sheetView view="pageLayout" zoomScaleNormal="75" zoomScaleSheetLayoutView="100" workbookViewId="0"/>
  </sheetViews>
  <sheetFormatPr defaultColWidth="10.5" defaultRowHeight="12.75" x14ac:dyDescent="0.2"/>
  <cols>
    <col min="1" max="2" width="10.5" style="6"/>
    <col min="3" max="3" width="10.5" style="6" customWidth="1"/>
    <col min="4" max="4" width="15.1640625" style="6" customWidth="1"/>
    <col min="5" max="5" width="10.5" style="6"/>
    <col min="6" max="6" width="12.83203125" style="6" bestFit="1" customWidth="1"/>
    <col min="7" max="7" width="12.5" style="6" customWidth="1"/>
    <col min="8" max="10" width="10.5" style="6"/>
    <col min="11" max="11" width="12.83203125" style="6" bestFit="1" customWidth="1"/>
    <col min="12" max="16384" width="10.5" style="6"/>
  </cols>
  <sheetData>
    <row r="1" spans="1:12" s="50" customFormat="1" x14ac:dyDescent="0.2">
      <c r="A1" s="50" t="s">
        <v>472</v>
      </c>
      <c r="B1" s="417">
        <f>GENERAL!B6</f>
        <v>0</v>
      </c>
    </row>
    <row r="2" spans="1:12" ht="19.5" x14ac:dyDescent="0.35">
      <c r="A2" s="61" t="s">
        <v>148</v>
      </c>
      <c r="B2" s="61"/>
      <c r="C2" s="62"/>
      <c r="D2" s="62"/>
      <c r="E2" s="62"/>
      <c r="F2" s="62"/>
      <c r="G2" s="62"/>
      <c r="H2" s="62"/>
      <c r="I2" s="62"/>
      <c r="J2" s="62"/>
      <c r="K2" s="62"/>
    </row>
    <row r="3" spans="1:12" x14ac:dyDescent="0.2">
      <c r="A3" s="51" t="s">
        <v>345</v>
      </c>
      <c r="B3" s="31"/>
      <c r="C3" s="31"/>
      <c r="D3" s="31"/>
      <c r="E3" s="31"/>
      <c r="F3" s="31"/>
      <c r="G3" s="31"/>
      <c r="H3" s="31"/>
      <c r="I3" s="31"/>
      <c r="J3" s="31"/>
      <c r="K3" s="31"/>
      <c r="L3" s="344"/>
    </row>
    <row r="5" spans="1:12" x14ac:dyDescent="0.2">
      <c r="A5" s="21" t="s">
        <v>149</v>
      </c>
      <c r="B5" s="8"/>
    </row>
    <row r="6" spans="1:12" ht="25.5" x14ac:dyDescent="0.2">
      <c r="A6" s="67" t="s">
        <v>270</v>
      </c>
      <c r="B6" s="68"/>
      <c r="C6" s="98"/>
      <c r="D6" s="562" t="s">
        <v>150</v>
      </c>
      <c r="E6" s="563"/>
      <c r="F6" s="72" t="s">
        <v>152</v>
      </c>
      <c r="G6" s="72" t="s">
        <v>153</v>
      </c>
      <c r="H6" s="72" t="s">
        <v>154</v>
      </c>
      <c r="I6" s="97" t="s">
        <v>155</v>
      </c>
      <c r="J6" s="2" t="s">
        <v>156</v>
      </c>
      <c r="K6" s="72" t="s">
        <v>157</v>
      </c>
    </row>
    <row r="7" spans="1:12" x14ac:dyDescent="0.2">
      <c r="A7" s="15" t="s">
        <v>158</v>
      </c>
      <c r="B7" s="16"/>
      <c r="C7" s="17"/>
      <c r="D7" s="564"/>
      <c r="E7" s="565"/>
      <c r="F7" s="85"/>
      <c r="G7" s="184"/>
      <c r="H7" s="86" t="s">
        <v>35</v>
      </c>
      <c r="I7" s="87"/>
      <c r="J7" s="9"/>
      <c r="K7" s="233">
        <v>0</v>
      </c>
    </row>
    <row r="8" spans="1:12" x14ac:dyDescent="0.2">
      <c r="A8" s="15" t="s">
        <v>570</v>
      </c>
      <c r="B8" s="16"/>
      <c r="C8" s="17"/>
      <c r="D8" s="564"/>
      <c r="E8" s="565"/>
      <c r="F8" s="85"/>
      <c r="G8" s="184"/>
      <c r="H8" s="86" t="s">
        <v>35</v>
      </c>
      <c r="I8" s="87"/>
      <c r="J8" s="9"/>
      <c r="K8" s="195"/>
    </row>
    <row r="9" spans="1:12" x14ac:dyDescent="0.2">
      <c r="A9" s="15" t="s">
        <v>160</v>
      </c>
      <c r="B9" s="16"/>
      <c r="C9" s="17"/>
      <c r="D9" s="564"/>
      <c r="E9" s="565"/>
      <c r="F9" s="85"/>
      <c r="G9" s="221"/>
      <c r="H9" s="212" t="s">
        <v>35</v>
      </c>
      <c r="I9" s="87"/>
      <c r="J9" s="9"/>
      <c r="K9" s="195"/>
    </row>
    <row r="10" spans="1:12" x14ac:dyDescent="0.2">
      <c r="A10" s="15" t="s">
        <v>643</v>
      </c>
      <c r="B10" s="16"/>
      <c r="C10" s="17"/>
      <c r="D10" s="566" t="s">
        <v>344</v>
      </c>
      <c r="E10" s="565"/>
      <c r="F10" s="85"/>
      <c r="G10" s="184"/>
      <c r="H10" s="86" t="s">
        <v>35</v>
      </c>
      <c r="I10" s="87"/>
      <c r="J10" s="9"/>
      <c r="K10" s="195"/>
    </row>
    <row r="11" spans="1:12" x14ac:dyDescent="0.2">
      <c r="A11" s="15" t="s">
        <v>162</v>
      </c>
      <c r="B11" s="16"/>
      <c r="C11" s="17"/>
      <c r="D11" s="566" t="s">
        <v>344</v>
      </c>
      <c r="E11" s="565"/>
      <c r="F11" s="85"/>
      <c r="G11" s="184"/>
      <c r="H11" s="86" t="s">
        <v>35</v>
      </c>
      <c r="I11" s="87"/>
      <c r="J11" s="9"/>
      <c r="K11" s="195"/>
    </row>
    <row r="12" spans="1:12" x14ac:dyDescent="0.2">
      <c r="A12" s="99" t="s">
        <v>350</v>
      </c>
      <c r="B12" s="16"/>
      <c r="C12" s="17"/>
      <c r="D12" s="564"/>
      <c r="E12" s="565"/>
      <c r="F12" s="85"/>
      <c r="G12" s="184"/>
      <c r="H12" s="86" t="s">
        <v>35</v>
      </c>
      <c r="I12" s="87"/>
      <c r="J12" s="9"/>
      <c r="K12" s="195"/>
    </row>
    <row r="13" spans="1:12" x14ac:dyDescent="0.2">
      <c r="A13" s="99" t="s">
        <v>340</v>
      </c>
      <c r="B13" s="16"/>
      <c r="C13" s="17"/>
      <c r="D13" s="564"/>
      <c r="E13" s="565"/>
      <c r="F13" s="85"/>
      <c r="G13" s="184"/>
      <c r="H13" s="86" t="s">
        <v>35</v>
      </c>
      <c r="I13" s="87"/>
      <c r="J13" s="9"/>
      <c r="K13" s="195"/>
    </row>
    <row r="14" spans="1:12" x14ac:dyDescent="0.2">
      <c r="A14" s="15" t="s">
        <v>164</v>
      </c>
      <c r="B14" s="16"/>
      <c r="C14" s="17"/>
      <c r="D14" s="564"/>
      <c r="E14" s="565"/>
      <c r="F14" s="100"/>
      <c r="G14" s="355"/>
      <c r="H14" s="570" t="s">
        <v>33</v>
      </c>
      <c r="I14" s="571"/>
      <c r="J14" s="571"/>
      <c r="K14" s="573"/>
    </row>
    <row r="15" spans="1:12" x14ac:dyDescent="0.2">
      <c r="A15" s="21" t="s">
        <v>165</v>
      </c>
      <c r="B15" s="8"/>
      <c r="C15" s="8"/>
      <c r="D15" s="8"/>
      <c r="E15" s="8"/>
      <c r="F15" s="8"/>
      <c r="G15" s="356">
        <f>SUM(G7:G14)</f>
        <v>0</v>
      </c>
      <c r="H15" s="8"/>
      <c r="I15" s="8"/>
      <c r="J15" s="8"/>
      <c r="K15" s="356">
        <f>+SUM(K7:K13)</f>
        <v>0</v>
      </c>
    </row>
    <row r="16" spans="1:12" x14ac:dyDescent="0.2">
      <c r="A16" s="8"/>
      <c r="B16" s="8"/>
    </row>
    <row r="17" spans="1:11" x14ac:dyDescent="0.2">
      <c r="A17" s="21" t="s">
        <v>272</v>
      </c>
      <c r="B17" s="8"/>
    </row>
    <row r="18" spans="1:11" ht="40.5" customHeight="1" x14ac:dyDescent="0.2">
      <c r="A18" s="67" t="s">
        <v>270</v>
      </c>
      <c r="B18" s="68"/>
      <c r="C18" s="68"/>
      <c r="D18" s="67" t="s">
        <v>150</v>
      </c>
      <c r="E18" s="68"/>
      <c r="F18" s="98"/>
      <c r="G18" s="72"/>
      <c r="H18" s="72" t="s">
        <v>153</v>
      </c>
      <c r="I18" s="72" t="s">
        <v>154</v>
      </c>
      <c r="J18" s="72" t="s">
        <v>167</v>
      </c>
      <c r="K18" s="72" t="s">
        <v>157</v>
      </c>
    </row>
    <row r="19" spans="1:11" x14ac:dyDescent="0.2">
      <c r="A19" s="99" t="s">
        <v>643</v>
      </c>
      <c r="B19" s="16"/>
      <c r="C19" s="16"/>
      <c r="D19" s="99" t="s">
        <v>344</v>
      </c>
      <c r="E19" s="16"/>
      <c r="F19" s="17"/>
      <c r="G19" s="281"/>
      <c r="H19" s="66" t="s">
        <v>2</v>
      </c>
      <c r="I19" s="86" t="s">
        <v>35</v>
      </c>
      <c r="J19" s="87"/>
      <c r="K19" s="184"/>
    </row>
    <row r="20" spans="1:11" x14ac:dyDescent="0.2">
      <c r="A20" s="445" t="s">
        <v>576</v>
      </c>
      <c r="B20" s="16"/>
      <c r="C20" s="16"/>
      <c r="D20" s="99" t="s">
        <v>344</v>
      </c>
      <c r="E20" s="16"/>
      <c r="F20" s="446"/>
      <c r="G20" s="281"/>
      <c r="H20" s="66"/>
      <c r="I20" s="86"/>
      <c r="J20" s="87"/>
      <c r="K20" s="184"/>
    </row>
    <row r="21" spans="1:11" x14ac:dyDescent="0.2">
      <c r="A21" s="15" t="s">
        <v>162</v>
      </c>
      <c r="B21" s="16"/>
      <c r="C21" s="16"/>
      <c r="D21" s="99" t="s">
        <v>344</v>
      </c>
      <c r="E21" s="16"/>
      <c r="F21" s="17"/>
      <c r="G21" s="281"/>
      <c r="H21" s="66"/>
      <c r="I21" s="212" t="s">
        <v>35</v>
      </c>
      <c r="J21" s="87"/>
      <c r="K21" s="195"/>
    </row>
    <row r="22" spans="1:11" x14ac:dyDescent="0.2">
      <c r="A22" s="99" t="s">
        <v>350</v>
      </c>
      <c r="B22" s="29"/>
      <c r="C22" s="8"/>
      <c r="D22" s="15"/>
      <c r="E22" s="16"/>
      <c r="F22" s="17"/>
      <c r="G22" s="281"/>
      <c r="H22" s="66"/>
      <c r="I22" s="86" t="s">
        <v>35</v>
      </c>
      <c r="J22" s="87"/>
      <c r="K22" s="195"/>
    </row>
    <row r="23" spans="1:11" x14ac:dyDescent="0.2">
      <c r="A23" s="15" t="s">
        <v>161</v>
      </c>
      <c r="B23" s="16"/>
      <c r="C23" s="17"/>
      <c r="D23" s="99" t="s">
        <v>344</v>
      </c>
      <c r="E23" s="16"/>
      <c r="F23" s="17"/>
      <c r="G23" s="570"/>
      <c r="H23" s="571"/>
      <c r="I23" s="571"/>
      <c r="J23" s="90"/>
      <c r="K23" s="195"/>
    </row>
    <row r="24" spans="1:11" x14ac:dyDescent="0.2">
      <c r="A24" s="15" t="s">
        <v>589</v>
      </c>
      <c r="B24" s="16"/>
      <c r="C24" s="16"/>
      <c r="D24" s="99" t="s">
        <v>344</v>
      </c>
      <c r="E24" s="16"/>
      <c r="F24" s="17"/>
      <c r="G24" s="570"/>
      <c r="H24" s="571"/>
      <c r="I24" s="571"/>
      <c r="J24" s="90"/>
      <c r="K24" s="195"/>
    </row>
    <row r="25" spans="1:11" x14ac:dyDescent="0.2">
      <c r="A25" s="99" t="s">
        <v>340</v>
      </c>
      <c r="B25" s="16"/>
      <c r="C25" s="16"/>
      <c r="D25" s="445"/>
      <c r="E25" s="16"/>
      <c r="F25" s="446"/>
      <c r="G25" s="447"/>
      <c r="H25" s="388"/>
      <c r="I25" s="388"/>
      <c r="J25" s="448"/>
      <c r="K25" s="195"/>
    </row>
    <row r="26" spans="1:11" x14ac:dyDescent="0.2">
      <c r="A26" s="99" t="s">
        <v>340</v>
      </c>
      <c r="B26" s="16"/>
      <c r="C26" s="16"/>
      <c r="D26" s="15"/>
      <c r="E26" s="16"/>
      <c r="F26" s="17"/>
      <c r="G26" s="281"/>
      <c r="H26" s="66"/>
      <c r="I26" s="86" t="s">
        <v>35</v>
      </c>
      <c r="J26" s="87"/>
      <c r="K26" s="195"/>
    </row>
    <row r="27" spans="1:11" x14ac:dyDescent="0.2">
      <c r="A27" s="21" t="s">
        <v>168</v>
      </c>
      <c r="B27" s="8"/>
      <c r="C27" s="8"/>
      <c r="D27" s="8"/>
      <c r="E27" s="8"/>
      <c r="F27" s="8"/>
      <c r="G27" s="8"/>
      <c r="H27" s="226">
        <f>+SUM(H19:H22)+H26</f>
        <v>0</v>
      </c>
      <c r="I27" s="8"/>
      <c r="J27" s="8"/>
      <c r="K27" s="226">
        <f>SUM(K19:K26)</f>
        <v>0</v>
      </c>
    </row>
    <row r="28" spans="1:11" ht="13.5" x14ac:dyDescent="0.25">
      <c r="A28" s="21" t="s">
        <v>351</v>
      </c>
      <c r="B28" s="8"/>
      <c r="C28" s="8"/>
      <c r="D28" s="8"/>
      <c r="E28" s="8"/>
      <c r="F28" s="8"/>
      <c r="G28" s="8"/>
      <c r="H28" s="226">
        <f>G15+H27</f>
        <v>0</v>
      </c>
      <c r="I28" s="8"/>
      <c r="J28" s="8"/>
      <c r="K28" s="226">
        <f>K15+K27</f>
        <v>0</v>
      </c>
    </row>
    <row r="29" spans="1:11" x14ac:dyDescent="0.2">
      <c r="A29" s="21"/>
      <c r="B29" s="8"/>
      <c r="C29" s="8"/>
      <c r="D29" s="8"/>
      <c r="E29" s="8"/>
      <c r="F29" s="8"/>
      <c r="G29" s="8"/>
      <c r="H29" s="345"/>
      <c r="I29" s="319"/>
      <c r="J29" s="319"/>
      <c r="K29" s="345"/>
    </row>
    <row r="30" spans="1:11" x14ac:dyDescent="0.2">
      <c r="A30" s="30" t="s">
        <v>346</v>
      </c>
      <c r="B30" s="52"/>
      <c r="C30" s="52"/>
      <c r="D30" s="52"/>
      <c r="E30" s="52"/>
      <c r="F30" s="52"/>
      <c r="G30" s="52"/>
      <c r="H30" s="52"/>
      <c r="I30" s="52"/>
      <c r="J30" s="52"/>
      <c r="K30" s="52"/>
    </row>
    <row r="31" spans="1:11" x14ac:dyDescent="0.2">
      <c r="A31" s="8"/>
      <c r="B31" s="8"/>
      <c r="C31" s="8"/>
      <c r="D31" s="8"/>
      <c r="E31" s="8"/>
      <c r="F31" s="8"/>
      <c r="G31" s="8"/>
      <c r="H31" s="8"/>
      <c r="I31" s="8"/>
      <c r="J31" s="8"/>
      <c r="K31" s="8"/>
    </row>
    <row r="32" spans="1:11" x14ac:dyDescent="0.2">
      <c r="A32" s="67" t="s">
        <v>271</v>
      </c>
      <c r="B32" s="68"/>
      <c r="C32" s="68"/>
      <c r="D32" s="68"/>
      <c r="E32" s="67" t="s">
        <v>170</v>
      </c>
      <c r="F32" s="68"/>
      <c r="G32" s="68"/>
      <c r="H32" s="316"/>
      <c r="I32" s="48"/>
      <c r="J32" s="108"/>
      <c r="K32" s="315" t="s">
        <v>171</v>
      </c>
    </row>
    <row r="33" spans="1:11" x14ac:dyDescent="0.2">
      <c r="A33" s="99" t="s">
        <v>543</v>
      </c>
      <c r="B33" s="16"/>
      <c r="C33" s="16"/>
      <c r="D33" s="16"/>
      <c r="E33" s="15"/>
      <c r="F33" s="16"/>
      <c r="G33" s="17"/>
      <c r="H33" s="567"/>
      <c r="I33" s="568"/>
      <c r="J33" s="569"/>
      <c r="K33" s="226">
        <f>'TAX CREDIT'!G127</f>
        <v>0</v>
      </c>
    </row>
    <row r="34" spans="1:11" x14ac:dyDescent="0.2">
      <c r="A34" s="99" t="s">
        <v>523</v>
      </c>
      <c r="B34" s="16"/>
      <c r="C34" s="16"/>
      <c r="D34" s="16"/>
      <c r="E34" s="15"/>
      <c r="F34" s="16"/>
      <c r="G34" s="17"/>
      <c r="H34" s="570"/>
      <c r="I34" s="571"/>
      <c r="J34" s="572"/>
      <c r="K34" s="226">
        <f>IF((USES!F97-K28)&gt;'TAX CREDIT'!I97,'TAX CREDIT'!I97,(USES!F97-K28))</f>
        <v>0</v>
      </c>
    </row>
    <row r="35" spans="1:11" x14ac:dyDescent="0.2">
      <c r="A35" s="99" t="s">
        <v>349</v>
      </c>
      <c r="B35" s="16"/>
      <c r="C35" s="16"/>
      <c r="D35" s="16"/>
      <c r="E35" s="15"/>
      <c r="F35" s="16"/>
      <c r="G35" s="17"/>
      <c r="H35" s="570"/>
      <c r="I35" s="571"/>
      <c r="J35" s="572"/>
      <c r="K35" s="101"/>
    </row>
    <row r="36" spans="1:11" x14ac:dyDescent="0.2">
      <c r="A36" s="99" t="s">
        <v>469</v>
      </c>
      <c r="B36" s="16"/>
      <c r="C36" s="16"/>
      <c r="D36" s="16"/>
      <c r="E36" s="15"/>
      <c r="F36" s="16"/>
      <c r="G36" s="17"/>
      <c r="H36" s="261"/>
      <c r="I36" s="262"/>
      <c r="J36" s="263"/>
      <c r="K36" s="101"/>
    </row>
    <row r="37" spans="1:11" x14ac:dyDescent="0.2">
      <c r="A37" s="99" t="s">
        <v>340</v>
      </c>
      <c r="B37" s="16"/>
      <c r="C37" s="16"/>
      <c r="D37" s="16"/>
      <c r="E37" s="15"/>
      <c r="F37" s="16"/>
      <c r="G37" s="17"/>
      <c r="H37" s="570"/>
      <c r="I37" s="571"/>
      <c r="J37" s="572"/>
      <c r="K37" s="66"/>
    </row>
    <row r="38" spans="1:11" x14ac:dyDescent="0.2">
      <c r="A38" s="21" t="s">
        <v>172</v>
      </c>
      <c r="B38" s="8"/>
      <c r="C38" s="8"/>
      <c r="D38" s="8"/>
      <c r="E38" s="8"/>
      <c r="F38" s="8"/>
      <c r="G38" s="8"/>
      <c r="H38" s="8"/>
      <c r="I38" s="8"/>
      <c r="J38" s="8"/>
      <c r="K38" s="226">
        <f>0+SUM(K33:K37)</f>
        <v>0</v>
      </c>
    </row>
    <row r="39" spans="1:11" x14ac:dyDescent="0.2">
      <c r="A39" s="21" t="s">
        <v>347</v>
      </c>
      <c r="B39" s="8"/>
      <c r="C39" s="8"/>
      <c r="D39" s="8"/>
      <c r="E39" s="8"/>
      <c r="F39" s="8"/>
      <c r="G39" s="8"/>
      <c r="H39" s="8"/>
      <c r="I39" s="8"/>
      <c r="J39" s="8"/>
      <c r="K39" s="226">
        <f>K28+K38</f>
        <v>0</v>
      </c>
    </row>
    <row r="41" spans="1:11" x14ac:dyDescent="0.2">
      <c r="A41" s="8"/>
      <c r="B41" s="8"/>
    </row>
    <row r="42" spans="1:11" x14ac:dyDescent="0.2">
      <c r="A42" s="7"/>
      <c r="B42" s="7"/>
      <c r="C42" s="7"/>
      <c r="D42" s="7"/>
      <c r="E42" s="7"/>
      <c r="F42" s="11"/>
      <c r="G42" s="11"/>
      <c r="H42" s="37"/>
    </row>
    <row r="43" spans="1:11" x14ac:dyDescent="0.2">
      <c r="A43" s="8"/>
      <c r="B43" s="8"/>
      <c r="C43" s="8"/>
      <c r="D43" s="8"/>
      <c r="E43" s="8"/>
      <c r="F43" s="8"/>
      <c r="G43" s="8"/>
      <c r="H43" s="88"/>
    </row>
    <row r="44" spans="1:11" x14ac:dyDescent="0.2">
      <c r="A44" s="8"/>
      <c r="B44" s="8"/>
      <c r="C44" s="8"/>
      <c r="D44" s="8"/>
      <c r="E44" s="8"/>
      <c r="F44" s="8"/>
      <c r="G44" s="8"/>
      <c r="H44" s="88"/>
    </row>
    <row r="45" spans="1:11" x14ac:dyDescent="0.2">
      <c r="A45" s="8"/>
      <c r="B45" s="8"/>
      <c r="C45" s="8"/>
      <c r="D45" s="8"/>
      <c r="E45" s="8"/>
      <c r="F45" s="8"/>
      <c r="G45" s="8"/>
      <c r="H45" s="88"/>
    </row>
  </sheetData>
  <customSheetViews>
    <customSheetView guid="{C39AB591-3723-49A0-B177-B840906E8341}" showPageBreaks="1" printArea="1" view="pageBreakPreview">
      <selection activeCell="A2" sqref="A2"/>
      <rowBreaks count="1" manualBreakCount="1">
        <brk id="38" max="11" man="1"/>
      </rowBreaks>
      <pageMargins left="0.5" right="0.5" top="0.5" bottom="0.75" header="0.5" footer="0.5"/>
      <pageSetup scale="89" firstPageNumber="16" fitToHeight="2" orientation="landscape" useFirstPageNumber="1" horizontalDpi="4294967292" r:id="rId1"/>
      <headerFooter alignWithMargins="0">
        <oddFooter>&amp;L&amp;"Times New Roman,Italic"&amp;8CDA Form 202 (09/23/2008)&amp;C&amp;"Times New Roman,Italic"&amp;9&amp;P&amp;R&amp;"Times New Roman,Italic"&amp;8&amp;A:&amp;D</oddFooter>
      </headerFooter>
    </customSheetView>
    <customSheetView guid="{E132EC1F-F891-4922-AB90-4FA7835D9B5A}" showPageBreaks="1" printArea="1" view="pageBreakPreview" topLeftCell="A28">
      <selection activeCell="A32" sqref="A32"/>
      <rowBreaks count="1" manualBreakCount="1">
        <brk id="38" max="11" man="1"/>
      </rowBreaks>
      <pageMargins left="0.5" right="0.5" top="0.5" bottom="0.75" header="0.5" footer="0.5"/>
      <pageSetup scale="89" firstPageNumber="16" fitToHeight="2" orientation="landscape" useFirstPageNumber="1" horizontalDpi="4294967292" r:id="rId2"/>
      <headerFooter alignWithMargins="0">
        <oddFooter>&amp;L&amp;"Times New Roman,Italic"&amp;8CDA Form 202 (09/23/2008)&amp;C&amp;"Times New Roman,Italic"&amp;9&amp;P&amp;R&amp;"Times New Roman,Italic"&amp;8&amp;A:&amp;D</oddFooter>
      </headerFooter>
    </customSheetView>
    <customSheetView guid="{602BBDD0-2A0B-434E-AE8E-4C472F9AEC01}" showPageBreaks="1" printArea="1" view="pageBreakPreview">
      <selection activeCell="A32" sqref="A32"/>
      <rowBreaks count="1" manualBreakCount="1">
        <brk id="38" max="11" man="1"/>
      </rowBreaks>
      <pageMargins left="0.5" right="0.5" top="0.5" bottom="0.75" header="0.5" footer="0.5"/>
      <pageSetup scale="89" firstPageNumber="16" fitToHeight="2" orientation="landscape" useFirstPageNumber="1" horizontalDpi="4294967292" r:id="rId3"/>
      <headerFooter alignWithMargins="0">
        <oddFooter>&amp;L&amp;"Times New Roman,Italic"&amp;8CDA Form 202 (09/23/2008)&amp;C&amp;"Times New Roman,Italic"&amp;9&amp;P&amp;R&amp;"Times New Roman,Italic"&amp;8&amp;A:&amp;D</oddFooter>
      </headerFooter>
    </customSheetView>
    <customSheetView guid="{C2565ED2-FB16-4AD9-AFF0-CED4C44F72DA}" showPageBreaks="1" printArea="1" view="pageBreakPreview" showRuler="0" topLeftCell="A28">
      <selection activeCell="A32" sqref="A32"/>
      <rowBreaks count="1" manualBreakCount="1">
        <brk id="38" max="11" man="1"/>
      </rowBreaks>
      <pageMargins left="0.5" right="0.5" top="0.5" bottom="0.75" header="0.5" footer="0.5"/>
      <pageSetup scale="89" firstPageNumber="16" fitToHeight="2" orientation="landscape" useFirstPageNumber="1" horizontalDpi="4294967292" r:id="rId4"/>
      <headerFooter alignWithMargins="0">
        <oddFooter>&amp;L&amp;"Times New Roman,Italic"&amp;8CDA Form 202 (09/23/2008)&amp;C&amp;"Times New Roman,Italic"&amp;9&amp;P&amp;R&amp;"Times New Roman,Italic"&amp;8&amp;A:&amp;D</oddFooter>
      </headerFooter>
    </customSheetView>
    <customSheetView guid="{0A080B76-CAC1-49D6-A14B-9DA724D07E2A}" showPageBreaks="1" printArea="1" view="pageBreakPreview" showRuler="0" topLeftCell="A21">
      <selection activeCell="L37" sqref="L37"/>
      <rowBreaks count="1" manualBreakCount="1">
        <brk id="38" max="11" man="1"/>
      </rowBreaks>
      <pageMargins left="0.5" right="0.5" top="0.5" bottom="0.75" header="0.5" footer="0.5"/>
      <pageSetup scale="89" firstPageNumber="16" fitToHeight="2" orientation="landscape" useFirstPageNumber="1" horizontalDpi="4294967292" r:id="rId5"/>
      <headerFooter alignWithMargins="0">
        <oddFooter>&amp;L&amp;"Times New Roman,Italic"&amp;8CDA Form 202 (07/01/2008)&amp;C&amp;"Times New Roman,Italic"&amp;9&amp;P&amp;R&amp;"Times New Roman,Italic"&amp;8GENERAL INFORMATION:&amp;D</oddFooter>
      </headerFooter>
    </customSheetView>
    <customSheetView guid="{DC289960-5C22-11D6-B699-00010261CDBB}" scale="75" showRuler="0" topLeftCell="A16">
      <selection activeCell="F36" sqref="F36"/>
      <rowBreaks count="1" manualBreakCount="1">
        <brk id="27" max="16383" man="1"/>
      </rowBreaks>
      <pageMargins left="0.5" right="0.25" top="0.5" bottom="0.75" header="0.5" footer="0.5"/>
      <pageSetup firstPageNumber="14" orientation="landscape" useFirstPageNumber="1" horizontalDpi="4294967292" r:id="rId6"/>
      <headerFooter alignWithMargins="0"/>
    </customSheetView>
    <customSheetView guid="{714B32FB-A92F-4F7C-8495-8C3BCEB888AE}" scale="85" showPageBreaks="1" view="pageBreakPreview" showRuler="0" topLeftCell="C16">
      <selection activeCell="G12" sqref="G12"/>
      <rowBreaks count="1" manualBreakCount="1">
        <brk id="42" max="16383" man="1"/>
      </rowBreaks>
      <pageMargins left="0.5" right="0.5" top="0.5" bottom="0.75" header="0.5" footer="0.5"/>
      <pageSetup scale="91" firstPageNumber="16" fitToHeight="2" orientation="landscape" useFirstPageNumber="1" horizontalDpi="4294967292" r:id="rId7"/>
      <headerFooter alignWithMargins="0">
        <oddFooter>&amp;L&amp;"Times New Roman,Italic"&amp;8CDA Form 202 (07/01/2008)&amp;C&amp;"Times New Roman,Italic"&amp;9&amp;P&amp;R&amp;"Times New Roman,Italic"&amp;8GENERAL INFORMATION:&amp;D</oddFooter>
      </headerFooter>
    </customSheetView>
    <customSheetView guid="{A1879216-4226-4AD8-8303-3842A38BCF1B}" showPageBreaks="1" printArea="1" view="pageBreakPreview" showRuler="0" topLeftCell="A28">
      <selection activeCell="A32" sqref="A32"/>
      <rowBreaks count="1" manualBreakCount="1">
        <brk id="38" max="11" man="1"/>
      </rowBreaks>
      <pageMargins left="0.5" right="0.5" top="0.5" bottom="0.75" header="0.5" footer="0.5"/>
      <pageSetup scale="89" firstPageNumber="16" fitToHeight="2" orientation="landscape" useFirstPageNumber="1" horizontalDpi="4294967292" r:id="rId8"/>
      <headerFooter alignWithMargins="0">
        <oddFooter>&amp;L&amp;"Times New Roman,Italic"&amp;8CDA Form 202 (09/23/2008)&amp;C&amp;"Times New Roman,Italic"&amp;9&amp;P&amp;R&amp;"Times New Roman,Italic"&amp;8&amp;A:&amp;D</oddFooter>
      </headerFooter>
    </customSheetView>
    <customSheetView guid="{3B78583D-5B6A-4751-8EF2-A2270A01FB56}" showPageBreaks="1" printArea="1" view="pageBreakPreview" topLeftCell="A28">
      <selection activeCell="A32" sqref="A32"/>
      <rowBreaks count="1" manualBreakCount="1">
        <brk id="38" max="11" man="1"/>
      </rowBreaks>
      <pageMargins left="0.5" right="0.5" top="0.5" bottom="0.75" header="0.5" footer="0.5"/>
      <pageSetup scale="89" firstPageNumber="16" fitToHeight="2" orientation="landscape" useFirstPageNumber="1" horizontalDpi="4294967292" r:id="rId9"/>
      <headerFooter alignWithMargins="0">
        <oddFooter>&amp;L&amp;"Times New Roman,Italic"&amp;8CDA Form 202 (09/23/2008)&amp;C&amp;"Times New Roman,Italic"&amp;9&amp;P&amp;R&amp;"Times New Roman,Italic"&amp;8&amp;A:&amp;D</oddFooter>
      </headerFooter>
    </customSheetView>
    <customSheetView guid="{9A1BF858-0700-49AF-A308-5283E02DA063}" showPageBreaks="1" printArea="1" view="pageBreakPreview">
      <selection activeCell="A32" sqref="A32"/>
      <rowBreaks count="1" manualBreakCount="1">
        <brk id="38" max="11" man="1"/>
      </rowBreaks>
      <pageMargins left="0.5" right="0.5" top="0.5" bottom="0.75" header="0.5" footer="0.5"/>
      <pageSetup scale="89" firstPageNumber="16" fitToHeight="2" orientation="landscape" useFirstPageNumber="1" horizontalDpi="4294967292" r:id="rId10"/>
      <headerFooter alignWithMargins="0">
        <oddFooter>&amp;L&amp;"Times New Roman,Italic"&amp;8CDA Form 202 (09/23/2008)&amp;C&amp;"Times New Roman,Italic"&amp;9&amp;P&amp;R&amp;"Times New Roman,Italic"&amp;8&amp;A:&amp;D</oddFooter>
      </headerFooter>
    </customSheetView>
    <customSheetView guid="{C6533090-8A80-47A4-9BC4-E66215F4127C}" showPageBreaks="1" printArea="1" view="pageBreakPreview">
      <selection activeCell="A32" sqref="A32"/>
      <rowBreaks count="1" manualBreakCount="1">
        <brk id="38" max="11" man="1"/>
      </rowBreaks>
      <pageMargins left="0.5" right="0.5" top="0.5" bottom="0.75" header="0.5" footer="0.5"/>
      <pageSetup scale="89" firstPageNumber="16" fitToHeight="2" orientation="landscape" useFirstPageNumber="1" horizontalDpi="4294967292" r:id="rId11"/>
      <headerFooter alignWithMargins="0">
        <oddFooter>&amp;L&amp;"Times New Roman,Italic"&amp;8CDA Form 202 (09/23/2008)&amp;C&amp;"Times New Roman,Italic"&amp;9&amp;P&amp;R&amp;"Times New Roman,Italic"&amp;8&amp;A:&amp;D</oddFooter>
      </headerFooter>
    </customSheetView>
    <customSheetView guid="{3659D36C-86F8-45BE-8B0F-DC260D021512}" showPageBreaks="1" printArea="1" view="pageBreakPreview" topLeftCell="A28">
      <selection activeCell="A32" sqref="A32"/>
      <rowBreaks count="1" manualBreakCount="1">
        <brk id="38" max="11" man="1"/>
      </rowBreaks>
      <pageMargins left="0.5" right="0.5" top="0.5" bottom="0.75" header="0.5" footer="0.5"/>
      <pageSetup scale="89" firstPageNumber="16" fitToHeight="2" orientation="landscape" useFirstPageNumber="1" horizontalDpi="4294967292" r:id="rId12"/>
      <headerFooter alignWithMargins="0">
        <oddFooter>&amp;L&amp;"Times New Roman,Italic"&amp;8CDA Form 202 (09/23/2008)&amp;C&amp;"Times New Roman,Italic"&amp;9&amp;P&amp;R&amp;"Times New Roman,Italic"&amp;8&amp;A:&amp;D</oddFooter>
      </headerFooter>
    </customSheetView>
    <customSheetView guid="{8142EFA3-2DB8-4FA0-90CC-65C61CCEFD62}" showPageBreaks="1" printArea="1" view="pageBreakPreview" topLeftCell="A28">
      <selection activeCell="A32" sqref="A32"/>
      <rowBreaks count="1" manualBreakCount="1">
        <brk id="38" max="11" man="1"/>
      </rowBreaks>
      <pageMargins left="0.5" right="0.5" top="0.5" bottom="0.75" header="0.5" footer="0.5"/>
      <pageSetup scale="89" firstPageNumber="16" fitToHeight="2" orientation="landscape" useFirstPageNumber="1" horizontalDpi="4294967292" r:id="rId13"/>
      <headerFooter alignWithMargins="0">
        <oddFooter>&amp;L&amp;"Times New Roman,Italic"&amp;8CDA Form 202 (09/23/2008)&amp;C&amp;"Times New Roman,Italic"&amp;9&amp;P&amp;R&amp;"Times New Roman,Italic"&amp;8&amp;A:&amp;D</oddFooter>
      </headerFooter>
    </customSheetView>
  </customSheetViews>
  <mergeCells count="16">
    <mergeCell ref="D11:E11"/>
    <mergeCell ref="H33:J33"/>
    <mergeCell ref="H34:J34"/>
    <mergeCell ref="H35:J35"/>
    <mergeCell ref="H37:J37"/>
    <mergeCell ref="D12:E12"/>
    <mergeCell ref="D13:E13"/>
    <mergeCell ref="D14:E14"/>
    <mergeCell ref="H14:K14"/>
    <mergeCell ref="G23:I23"/>
    <mergeCell ref="G24:I24"/>
    <mergeCell ref="D6:E6"/>
    <mergeCell ref="D7:E7"/>
    <mergeCell ref="D8:E8"/>
    <mergeCell ref="D9:E9"/>
    <mergeCell ref="D10:E10"/>
  </mergeCells>
  <phoneticPr fontId="17" type="noConversion"/>
  <pageMargins left="0.75" right="0.75" top="0.5" bottom="0.75" header="0.5" footer="0.5"/>
  <pageSetup scale="89" firstPageNumber="14" fitToHeight="2" orientation="landscape" useFirstPageNumber="1" horizontalDpi="4294967292" r:id="rId14"/>
  <headerFooter alignWithMargins="0">
    <oddFooter>&amp;L&amp;"Times New Roman,Italic"&amp;8CDA Form 202 revised 10/25/16&amp;C&amp;"Times New Roman,Italic"&amp;9&amp;P&amp;R&amp;"Times New Roman,Italic"&amp;8&amp;A:&amp;D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I129"/>
  <sheetViews>
    <sheetView view="pageLayout" zoomScaleNormal="100" zoomScaleSheetLayoutView="100" workbookViewId="0">
      <selection activeCell="A2" sqref="A2"/>
    </sheetView>
  </sheetViews>
  <sheetFormatPr defaultColWidth="11.83203125" defaultRowHeight="12.75" x14ac:dyDescent="0.2"/>
  <cols>
    <col min="1" max="1" width="9.33203125" style="6" customWidth="1"/>
    <col min="2" max="3" width="11.83203125" style="6"/>
    <col min="4" max="4" width="13.1640625" style="6" customWidth="1"/>
    <col min="5" max="5" width="11.83203125" style="6"/>
    <col min="6" max="6" width="13.33203125" style="6" customWidth="1"/>
    <col min="7" max="7" width="18.1640625" style="6" customWidth="1"/>
    <col min="8" max="8" width="13.1640625" style="6" customWidth="1"/>
    <col min="9" max="9" width="12.83203125" style="6" bestFit="1" customWidth="1"/>
    <col min="10" max="16384" width="11.83203125" style="6"/>
  </cols>
  <sheetData>
    <row r="1" spans="1:9" ht="19.5" x14ac:dyDescent="0.35">
      <c r="A1" s="153" t="s">
        <v>355</v>
      </c>
      <c r="B1" s="154"/>
      <c r="C1" s="154"/>
      <c r="D1" s="154"/>
      <c r="E1" s="154"/>
      <c r="F1" s="154"/>
      <c r="G1" s="154"/>
      <c r="H1" s="154"/>
      <c r="I1" s="154"/>
    </row>
    <row r="2" spans="1:9" x14ac:dyDescent="0.2">
      <c r="A2" s="114" t="s">
        <v>524</v>
      </c>
      <c r="B2" s="111"/>
      <c r="C2" s="111"/>
      <c r="D2" s="111"/>
      <c r="E2" s="111"/>
      <c r="F2" s="111"/>
      <c r="G2" s="111"/>
      <c r="H2" s="111"/>
      <c r="I2" s="112"/>
    </row>
    <row r="3" spans="1:9" x14ac:dyDescent="0.2">
      <c r="A3" s="50" t="s">
        <v>472</v>
      </c>
      <c r="B3" s="416">
        <f>GENERAL!B6</f>
        <v>0</v>
      </c>
    </row>
    <row r="4" spans="1:9" x14ac:dyDescent="0.2">
      <c r="A4" s="21" t="s">
        <v>356</v>
      </c>
    </row>
    <row r="5" spans="1:9" x14ac:dyDescent="0.2">
      <c r="A5" s="28" t="s">
        <v>285</v>
      </c>
      <c r="B5" s="8" t="s">
        <v>43</v>
      </c>
      <c r="C5" s="8"/>
      <c r="D5" s="8"/>
      <c r="E5" s="8"/>
      <c r="F5"/>
    </row>
    <row r="6" spans="1:9" x14ac:dyDescent="0.2">
      <c r="A6" s="28" t="s">
        <v>285</v>
      </c>
      <c r="B6" s="1" t="s">
        <v>432</v>
      </c>
      <c r="C6" s="3"/>
      <c r="D6" s="8"/>
      <c r="E6" s="8"/>
      <c r="F6"/>
    </row>
    <row r="7" spans="1:9" x14ac:dyDescent="0.2">
      <c r="A7" s="28" t="s">
        <v>285</v>
      </c>
      <c r="B7" s="1" t="s">
        <v>508</v>
      </c>
      <c r="C7" s="8"/>
      <c r="D7" s="8"/>
      <c r="E7" s="8"/>
      <c r="F7"/>
    </row>
    <row r="9" spans="1:9" x14ac:dyDescent="0.2">
      <c r="A9" s="30" t="s">
        <v>357</v>
      </c>
      <c r="B9" s="31"/>
      <c r="C9" s="31"/>
      <c r="D9" s="31"/>
      <c r="E9" s="31"/>
      <c r="F9" s="31"/>
      <c r="G9" s="31"/>
      <c r="H9" s="31"/>
      <c r="I9" s="31"/>
    </row>
    <row r="10" spans="1:9" x14ac:dyDescent="0.2">
      <c r="A10" s="8"/>
    </row>
    <row r="11" spans="1:9" x14ac:dyDescent="0.2">
      <c r="A11" s="21" t="s">
        <v>365</v>
      </c>
    </row>
    <row r="12" spans="1:9" x14ac:dyDescent="0.2">
      <c r="A12" s="8"/>
    </row>
    <row r="13" spans="1:9" ht="33.75" x14ac:dyDescent="0.2">
      <c r="A13" s="67" t="s">
        <v>173</v>
      </c>
      <c r="B13" s="98"/>
      <c r="C13" s="89" t="s">
        <v>358</v>
      </c>
      <c r="D13" s="89" t="s">
        <v>174</v>
      </c>
      <c r="E13" s="72" t="s">
        <v>77</v>
      </c>
      <c r="F13" s="72" t="s">
        <v>175</v>
      </c>
      <c r="G13" s="89" t="s">
        <v>176</v>
      </c>
      <c r="H13" s="89" t="s">
        <v>359</v>
      </c>
      <c r="I13" s="89" t="s">
        <v>360</v>
      </c>
    </row>
    <row r="14" spans="1:9" x14ac:dyDescent="0.2">
      <c r="A14" s="15"/>
      <c r="B14" s="17"/>
      <c r="C14" s="9"/>
      <c r="D14" s="113" t="s">
        <v>177</v>
      </c>
      <c r="E14" s="9"/>
      <c r="F14" s="9" t="s">
        <v>2</v>
      </c>
      <c r="G14" s="113" t="s">
        <v>177</v>
      </c>
      <c r="H14" s="113" t="s">
        <v>177</v>
      </c>
      <c r="I14" s="9"/>
    </row>
    <row r="15" spans="1:9" x14ac:dyDescent="0.2">
      <c r="A15" s="15"/>
      <c r="B15" s="17"/>
      <c r="C15" s="9"/>
      <c r="D15" s="113" t="s">
        <v>177</v>
      </c>
      <c r="E15" s="9"/>
      <c r="F15" s="9"/>
      <c r="G15" s="113" t="s">
        <v>177</v>
      </c>
      <c r="H15" s="113" t="s">
        <v>177</v>
      </c>
      <c r="I15" s="9"/>
    </row>
    <row r="16" spans="1:9" x14ac:dyDescent="0.2">
      <c r="A16" s="15"/>
      <c r="B16" s="17"/>
      <c r="C16" s="9"/>
      <c r="D16" s="113" t="s">
        <v>177</v>
      </c>
      <c r="E16" s="9"/>
      <c r="F16" s="9"/>
      <c r="G16" s="113" t="s">
        <v>177</v>
      </c>
      <c r="H16" s="113" t="s">
        <v>177</v>
      </c>
      <c r="I16" s="9"/>
    </row>
    <row r="17" spans="1:9" x14ac:dyDescent="0.2">
      <c r="A17" s="15"/>
      <c r="B17" s="17"/>
      <c r="C17" s="9"/>
      <c r="D17" s="113" t="s">
        <v>177</v>
      </c>
      <c r="E17" s="9"/>
      <c r="F17" s="9"/>
      <c r="G17" s="113" t="s">
        <v>177</v>
      </c>
      <c r="H17" s="113" t="s">
        <v>177</v>
      </c>
      <c r="I17" s="9"/>
    </row>
    <row r="18" spans="1:9" x14ac:dyDescent="0.2">
      <c r="A18" s="15"/>
      <c r="B18" s="17"/>
      <c r="C18" s="9"/>
      <c r="D18" s="113" t="s">
        <v>177</v>
      </c>
      <c r="E18" s="9"/>
      <c r="F18" s="9"/>
      <c r="G18" s="113" t="s">
        <v>177</v>
      </c>
      <c r="H18" s="113" t="s">
        <v>177</v>
      </c>
      <c r="I18" s="9"/>
    </row>
    <row r="19" spans="1:9" x14ac:dyDescent="0.2">
      <c r="A19" s="15"/>
      <c r="B19" s="17"/>
      <c r="C19" s="9"/>
      <c r="D19" s="113" t="s">
        <v>177</v>
      </c>
      <c r="E19" s="9"/>
      <c r="F19" s="9"/>
      <c r="G19" s="113" t="s">
        <v>177</v>
      </c>
      <c r="H19" s="113" t="s">
        <v>177</v>
      </c>
      <c r="I19" s="9"/>
    </row>
    <row r="20" spans="1:9" x14ac:dyDescent="0.2">
      <c r="A20" s="15"/>
      <c r="B20" s="17"/>
      <c r="C20" s="9"/>
      <c r="D20" s="113" t="s">
        <v>177</v>
      </c>
      <c r="E20" s="9"/>
      <c r="F20" s="9"/>
      <c r="G20" s="113" t="s">
        <v>177</v>
      </c>
      <c r="H20" s="113" t="s">
        <v>177</v>
      </c>
      <c r="I20" s="9"/>
    </row>
    <row r="21" spans="1:9" x14ac:dyDescent="0.2">
      <c r="A21" s="15"/>
      <c r="B21" s="17"/>
      <c r="C21" s="9"/>
      <c r="D21" s="113" t="s">
        <v>177</v>
      </c>
      <c r="E21" s="9"/>
      <c r="F21" s="9"/>
      <c r="G21" s="113" t="s">
        <v>177</v>
      </c>
      <c r="H21" s="113" t="s">
        <v>177</v>
      </c>
      <c r="I21" s="9"/>
    </row>
    <row r="22" spans="1:9" x14ac:dyDescent="0.2">
      <c r="A22" s="15"/>
      <c r="B22" s="17"/>
      <c r="C22" s="9"/>
      <c r="D22" s="113" t="s">
        <v>177</v>
      </c>
      <c r="E22" s="9"/>
      <c r="F22" s="9"/>
      <c r="G22" s="113" t="s">
        <v>177</v>
      </c>
      <c r="H22" s="113" t="s">
        <v>177</v>
      </c>
      <c r="I22" s="9"/>
    </row>
    <row r="23" spans="1:9" x14ac:dyDescent="0.2">
      <c r="A23" s="15"/>
      <c r="B23" s="17"/>
      <c r="C23" s="9"/>
      <c r="D23" s="113" t="s">
        <v>177</v>
      </c>
      <c r="E23" s="9"/>
      <c r="F23" s="9"/>
      <c r="G23" s="113" t="s">
        <v>177</v>
      </c>
      <c r="H23" s="113" t="s">
        <v>177</v>
      </c>
      <c r="I23" s="9"/>
    </row>
    <row r="24" spans="1:9" x14ac:dyDescent="0.2">
      <c r="A24" s="15"/>
      <c r="B24" s="17"/>
      <c r="C24" s="9"/>
      <c r="D24" s="113" t="s">
        <v>177</v>
      </c>
      <c r="E24" s="9"/>
      <c r="F24" s="9"/>
      <c r="G24" s="113" t="s">
        <v>177</v>
      </c>
      <c r="H24" s="113" t="s">
        <v>177</v>
      </c>
      <c r="I24" s="9"/>
    </row>
    <row r="25" spans="1:9" x14ac:dyDescent="0.2">
      <c r="A25" s="15"/>
      <c r="B25" s="17"/>
      <c r="C25" s="9"/>
      <c r="D25" s="113" t="s">
        <v>177</v>
      </c>
      <c r="E25" s="9"/>
      <c r="F25" s="9"/>
      <c r="G25" s="113" t="s">
        <v>177</v>
      </c>
      <c r="H25" s="113" t="s">
        <v>177</v>
      </c>
      <c r="I25" s="9"/>
    </row>
    <row r="26" spans="1:9" x14ac:dyDescent="0.2">
      <c r="A26" s="15"/>
      <c r="B26" s="17"/>
      <c r="C26" s="9"/>
      <c r="D26" s="113" t="s">
        <v>177</v>
      </c>
      <c r="E26" s="9"/>
      <c r="F26" s="9"/>
      <c r="G26" s="113" t="s">
        <v>177</v>
      </c>
      <c r="H26" s="113" t="s">
        <v>177</v>
      </c>
      <c r="I26" s="9"/>
    </row>
    <row r="27" spans="1:9" x14ac:dyDescent="0.2">
      <c r="A27" s="15"/>
      <c r="B27" s="17"/>
      <c r="C27" s="9"/>
      <c r="D27" s="113" t="s">
        <v>177</v>
      </c>
      <c r="E27" s="9"/>
      <c r="F27" s="9"/>
      <c r="G27" s="113" t="s">
        <v>177</v>
      </c>
      <c r="H27" s="113" t="s">
        <v>177</v>
      </c>
      <c r="I27" s="9"/>
    </row>
    <row r="28" spans="1:9" x14ac:dyDescent="0.2">
      <c r="A28" s="8" t="s">
        <v>80</v>
      </c>
      <c r="B28" s="8"/>
      <c r="C28" s="8"/>
      <c r="D28" s="8"/>
      <c r="E28" s="9"/>
      <c r="F28" s="193">
        <f>SUM(F14:F27)</f>
        <v>0</v>
      </c>
    </row>
    <row r="29" spans="1:9" x14ac:dyDescent="0.2">
      <c r="A29" s="8"/>
      <c r="B29" s="8"/>
      <c r="C29" s="8"/>
      <c r="D29" s="8"/>
      <c r="E29" s="29"/>
      <c r="F29" s="365"/>
    </row>
    <row r="30" spans="1:9" x14ac:dyDescent="0.2">
      <c r="A30" s="21" t="s">
        <v>535</v>
      </c>
      <c r="B30" s="8"/>
      <c r="C30" s="8"/>
      <c r="D30" s="8"/>
      <c r="E30" s="29"/>
      <c r="F30" s="365"/>
      <c r="I30" s="27" t="s">
        <v>317</v>
      </c>
    </row>
    <row r="31" spans="1:9" x14ac:dyDescent="0.2">
      <c r="A31" s="55" t="s">
        <v>536</v>
      </c>
      <c r="B31" s="8"/>
      <c r="C31" s="8"/>
      <c r="D31" s="8"/>
      <c r="E31" s="29"/>
      <c r="F31" s="365"/>
    </row>
    <row r="33" spans="1:9" x14ac:dyDescent="0.2">
      <c r="A33" s="21" t="s">
        <v>433</v>
      </c>
    </row>
    <row r="34" spans="1:9" x14ac:dyDescent="0.2">
      <c r="A34" s="3" t="s">
        <v>367</v>
      </c>
      <c r="D34" s="10" t="s">
        <v>2</v>
      </c>
    </row>
    <row r="35" spans="1:9" x14ac:dyDescent="0.2">
      <c r="A35" s="3" t="s">
        <v>366</v>
      </c>
    </row>
    <row r="36" spans="1:9" x14ac:dyDescent="0.2">
      <c r="A36" s="28" t="s">
        <v>285</v>
      </c>
      <c r="B36" s="1" t="s">
        <v>537</v>
      </c>
      <c r="C36" s="8"/>
      <c r="D36" s="8"/>
      <c r="E36" s="8"/>
      <c r="F36" s="136" t="s">
        <v>53</v>
      </c>
      <c r="G36" s="10"/>
      <c r="H36" s="358" t="s">
        <v>538</v>
      </c>
      <c r="I36" s="192">
        <f>G36*3000</f>
        <v>0</v>
      </c>
    </row>
    <row r="37" spans="1:9" x14ac:dyDescent="0.2">
      <c r="A37" s="28" t="s">
        <v>285</v>
      </c>
      <c r="B37" s="1" t="s">
        <v>525</v>
      </c>
      <c r="C37" s="8"/>
      <c r="D37" s="8"/>
      <c r="E37" s="8"/>
      <c r="F37" s="136" t="s">
        <v>368</v>
      </c>
      <c r="G37" s="203" t="s">
        <v>2</v>
      </c>
      <c r="H37" s="358" t="s">
        <v>526</v>
      </c>
      <c r="I37" s="192">
        <f>G37*0.1</f>
        <v>0</v>
      </c>
    </row>
    <row r="38" spans="1:9" x14ac:dyDescent="0.2">
      <c r="A38" s="22" t="s">
        <v>539</v>
      </c>
      <c r="B38"/>
      <c r="C38"/>
      <c r="D38"/>
      <c r="E38"/>
      <c r="F38"/>
      <c r="G38"/>
      <c r="H38"/>
      <c r="I38"/>
    </row>
    <row r="39" spans="1:9" x14ac:dyDescent="0.2">
      <c r="A39"/>
      <c r="B39"/>
      <c r="C39"/>
      <c r="D39"/>
      <c r="E39"/>
      <c r="F39"/>
      <c r="G39"/>
      <c r="H39"/>
      <c r="I39"/>
    </row>
    <row r="40" spans="1:9" x14ac:dyDescent="0.2">
      <c r="A40" s="51" t="s">
        <v>364</v>
      </c>
      <c r="B40" s="31"/>
      <c r="C40" s="31"/>
      <c r="D40" s="31"/>
      <c r="E40" s="31"/>
      <c r="F40" s="31"/>
      <c r="G40" s="31"/>
      <c r="H40" s="31"/>
      <c r="I40" s="31"/>
    </row>
    <row r="42" spans="1:9" x14ac:dyDescent="0.2">
      <c r="A42" s="21" t="s">
        <v>361</v>
      </c>
    </row>
    <row r="43" spans="1:9" x14ac:dyDescent="0.2">
      <c r="A43" s="28" t="s">
        <v>285</v>
      </c>
      <c r="B43" s="8" t="s">
        <v>178</v>
      </c>
      <c r="C43" s="8"/>
      <c r="D43" s="8"/>
      <c r="E43" s="8"/>
      <c r="F43" s="8"/>
      <c r="G43" s="8"/>
      <c r="H43" s="8"/>
      <c r="I43"/>
    </row>
    <row r="44" spans="1:9" x14ac:dyDescent="0.2">
      <c r="A44" s="28" t="s">
        <v>285</v>
      </c>
      <c r="B44" s="8" t="s">
        <v>179</v>
      </c>
      <c r="C44" s="8"/>
      <c r="D44" s="8"/>
      <c r="E44" s="8"/>
      <c r="F44" s="8"/>
      <c r="G44" s="8"/>
      <c r="H44" s="8"/>
      <c r="I44"/>
    </row>
    <row r="46" spans="1:9" x14ac:dyDescent="0.2">
      <c r="A46" s="21" t="s">
        <v>362</v>
      </c>
    </row>
    <row r="47" spans="1:9" x14ac:dyDescent="0.2">
      <c r="A47" t="s">
        <v>363</v>
      </c>
    </row>
    <row r="48" spans="1:9" x14ac:dyDescent="0.2">
      <c r="A48" s="28" t="s">
        <v>285</v>
      </c>
      <c r="B48" s="8" t="s">
        <v>180</v>
      </c>
      <c r="C48" s="8"/>
      <c r="D48" s="8"/>
      <c r="E48" s="8"/>
      <c r="F48"/>
    </row>
    <row r="49" spans="1:9" x14ac:dyDescent="0.2">
      <c r="A49" s="28" t="s">
        <v>285</v>
      </c>
      <c r="B49" s="8" t="s">
        <v>181</v>
      </c>
      <c r="C49" s="8"/>
      <c r="D49" s="8"/>
      <c r="E49" s="8"/>
      <c r="F49"/>
    </row>
    <row r="51" spans="1:9" x14ac:dyDescent="0.2">
      <c r="A51" s="30" t="s">
        <v>369</v>
      </c>
      <c r="B51" s="31"/>
      <c r="C51" s="31"/>
      <c r="D51" s="31"/>
      <c r="E51" s="31"/>
      <c r="F51" s="31"/>
      <c r="G51" s="31"/>
      <c r="H51" s="31"/>
      <c r="I51" s="31"/>
    </row>
    <row r="52" spans="1:9" x14ac:dyDescent="0.2">
      <c r="A52" s="21"/>
    </row>
    <row r="53" spans="1:9" x14ac:dyDescent="0.2">
      <c r="A53" s="21" t="s">
        <v>182</v>
      </c>
      <c r="B53" s="8"/>
      <c r="C53" s="10"/>
      <c r="D53" s="10"/>
      <c r="E53" s="10"/>
      <c r="F53" s="10"/>
      <c r="G53" s="10"/>
      <c r="H53" s="10"/>
      <c r="I53" s="10"/>
    </row>
    <row r="54" spans="1:9" x14ac:dyDescent="0.2">
      <c r="A54" s="8" t="s">
        <v>20</v>
      </c>
      <c r="B54" s="8"/>
      <c r="C54" s="10"/>
      <c r="D54" s="10"/>
      <c r="E54" s="10"/>
      <c r="F54" s="8" t="s">
        <v>21</v>
      </c>
      <c r="G54" s="13" t="s">
        <v>22</v>
      </c>
      <c r="H54" s="14" t="s">
        <v>15</v>
      </c>
      <c r="I54" s="10"/>
    </row>
    <row r="56" spans="1:9" x14ac:dyDescent="0.2">
      <c r="A56" s="50" t="s">
        <v>370</v>
      </c>
      <c r="F56" s="50" t="s">
        <v>371</v>
      </c>
    </row>
    <row r="57" spans="1:9" x14ac:dyDescent="0.2">
      <c r="A57" s="28" t="s">
        <v>285</v>
      </c>
      <c r="B57" s="8" t="s">
        <v>183</v>
      </c>
      <c r="C57" s="8"/>
      <c r="D57"/>
      <c r="E57" s="8"/>
      <c r="F57" s="2" t="s">
        <v>184</v>
      </c>
      <c r="G57" s="2" t="s">
        <v>372</v>
      </c>
      <c r="H57" s="2" t="s">
        <v>185</v>
      </c>
    </row>
    <row r="58" spans="1:9" x14ac:dyDescent="0.2">
      <c r="A58" s="28" t="s">
        <v>285</v>
      </c>
      <c r="B58" s="8" t="s">
        <v>186</v>
      </c>
      <c r="C58" s="8"/>
      <c r="D58"/>
      <c r="E58" s="8"/>
      <c r="F58" s="19" t="s">
        <v>35</v>
      </c>
      <c r="G58" s="115" t="s">
        <v>2</v>
      </c>
      <c r="H58" s="113" t="s">
        <v>177</v>
      </c>
    </row>
    <row r="59" spans="1:9" x14ac:dyDescent="0.2">
      <c r="A59" s="8"/>
      <c r="B59" s="8"/>
      <c r="C59" s="8"/>
      <c r="D59" s="8"/>
      <c r="E59" s="8"/>
      <c r="F59" s="19" t="s">
        <v>35</v>
      </c>
      <c r="G59" s="115" t="s">
        <v>2</v>
      </c>
      <c r="H59" s="113" t="s">
        <v>177</v>
      </c>
    </row>
    <row r="60" spans="1:9" x14ac:dyDescent="0.2">
      <c r="A60" s="21" t="s">
        <v>373</v>
      </c>
      <c r="B60" s="8"/>
      <c r="C60" s="8"/>
      <c r="D60" s="8"/>
      <c r="E60" s="8"/>
      <c r="F60" s="19" t="s">
        <v>35</v>
      </c>
      <c r="G60" s="115" t="s">
        <v>2</v>
      </c>
      <c r="H60" s="113" t="s">
        <v>177</v>
      </c>
    </row>
    <row r="61" spans="1:9" x14ac:dyDescent="0.2">
      <c r="A61" s="28" t="s">
        <v>285</v>
      </c>
      <c r="B61" s="8" t="s">
        <v>187</v>
      </c>
      <c r="C61" s="8"/>
      <c r="D61"/>
      <c r="E61" s="8"/>
      <c r="F61" s="19" t="s">
        <v>35</v>
      </c>
      <c r="G61" s="115" t="s">
        <v>2</v>
      </c>
      <c r="H61" s="113" t="s">
        <v>177</v>
      </c>
    </row>
    <row r="62" spans="1:9" x14ac:dyDescent="0.2">
      <c r="A62" s="28" t="s">
        <v>285</v>
      </c>
      <c r="B62" s="8" t="s">
        <v>188</v>
      </c>
      <c r="C62" s="8"/>
      <c r="D62"/>
      <c r="E62" s="8"/>
      <c r="F62" s="19" t="s">
        <v>35</v>
      </c>
      <c r="G62" s="115" t="s">
        <v>2</v>
      </c>
      <c r="H62" s="113" t="s">
        <v>177</v>
      </c>
    </row>
    <row r="63" spans="1:9" x14ac:dyDescent="0.2">
      <c r="A63" s="28" t="s">
        <v>285</v>
      </c>
      <c r="B63" s="8" t="s">
        <v>29</v>
      </c>
      <c r="C63" s="8"/>
      <c r="D63"/>
      <c r="E63" s="8"/>
      <c r="F63" s="19" t="s">
        <v>35</v>
      </c>
      <c r="G63" s="115" t="s">
        <v>2</v>
      </c>
      <c r="H63" s="113" t="s">
        <v>177</v>
      </c>
    </row>
    <row r="65" spans="1:9" x14ac:dyDescent="0.2">
      <c r="A65" s="51" t="s">
        <v>376</v>
      </c>
      <c r="B65" s="31"/>
      <c r="C65" s="31"/>
      <c r="D65" s="31"/>
      <c r="E65" s="31"/>
      <c r="F65" s="31"/>
      <c r="G65" s="31"/>
      <c r="H65" s="31"/>
      <c r="I65" s="31"/>
    </row>
    <row r="67" spans="1:9" x14ac:dyDescent="0.2">
      <c r="A67" s="121" t="s">
        <v>383</v>
      </c>
    </row>
    <row r="68" spans="1:9" ht="25.5" x14ac:dyDescent="0.2">
      <c r="A68" s="120" t="s">
        <v>375</v>
      </c>
      <c r="B68" s="92"/>
      <c r="C68" s="92"/>
      <c r="D68" s="92"/>
      <c r="E68" s="92"/>
      <c r="F68" s="92"/>
      <c r="G68" s="119"/>
      <c r="H68" s="91" t="s">
        <v>141</v>
      </c>
      <c r="I68" s="97" t="s">
        <v>374</v>
      </c>
    </row>
    <row r="69" spans="1:9" x14ac:dyDescent="0.2">
      <c r="A69" s="122" t="s">
        <v>377</v>
      </c>
      <c r="B69" s="104"/>
      <c r="C69" s="104"/>
      <c r="D69" s="104"/>
      <c r="E69" s="104"/>
      <c r="F69" s="104"/>
      <c r="G69" s="105"/>
      <c r="H69" s="223">
        <f>USES!G97</f>
        <v>0</v>
      </c>
      <c r="I69" s="220">
        <f>USES!H97</f>
        <v>0</v>
      </c>
    </row>
    <row r="70" spans="1:9" x14ac:dyDescent="0.2">
      <c r="A70" s="122" t="s">
        <v>527</v>
      </c>
      <c r="B70" s="104"/>
      <c r="C70" s="104"/>
      <c r="D70" s="104"/>
      <c r="E70" s="104"/>
      <c r="F70" s="104"/>
      <c r="G70" s="105"/>
      <c r="H70" s="347"/>
      <c r="I70" s="234">
        <f>(-G114)</f>
        <v>0</v>
      </c>
    </row>
    <row r="71" spans="1:9" x14ac:dyDescent="0.2">
      <c r="A71" s="122" t="s">
        <v>528</v>
      </c>
      <c r="B71" s="104"/>
      <c r="C71" s="104"/>
      <c r="D71" s="104"/>
      <c r="E71" s="104"/>
      <c r="F71" s="104"/>
      <c r="G71" s="105"/>
      <c r="H71" s="235" t="s">
        <v>82</v>
      </c>
      <c r="I71" s="236" t="s">
        <v>82</v>
      </c>
    </row>
    <row r="72" spans="1:9" x14ac:dyDescent="0.2">
      <c r="A72" s="122" t="s">
        <v>529</v>
      </c>
      <c r="B72" s="104"/>
      <c r="C72" s="104"/>
      <c r="D72" s="104"/>
      <c r="E72" s="104"/>
      <c r="F72" s="104"/>
      <c r="G72" s="105"/>
      <c r="H72" s="236" t="s">
        <v>82</v>
      </c>
      <c r="I72" s="236" t="s">
        <v>82</v>
      </c>
    </row>
    <row r="73" spans="1:9" x14ac:dyDescent="0.2">
      <c r="A73" s="122" t="s">
        <v>530</v>
      </c>
      <c r="B73" s="104"/>
      <c r="C73" s="104"/>
      <c r="D73" s="104"/>
      <c r="E73" s="104"/>
      <c r="F73" s="104"/>
      <c r="G73" s="105"/>
      <c r="H73" s="346"/>
      <c r="I73" s="236" t="s">
        <v>82</v>
      </c>
    </row>
    <row r="74" spans="1:9" x14ac:dyDescent="0.2">
      <c r="A74" s="122" t="s">
        <v>531</v>
      </c>
      <c r="B74" s="104"/>
      <c r="C74" s="104"/>
      <c r="D74" s="104"/>
      <c r="E74" s="104"/>
      <c r="F74" s="104"/>
      <c r="G74" s="105"/>
      <c r="H74" s="349"/>
      <c r="I74" s="350">
        <f>-G125</f>
        <v>0</v>
      </c>
    </row>
    <row r="75" spans="1:9" x14ac:dyDescent="0.2">
      <c r="A75" s="103" t="s">
        <v>197</v>
      </c>
      <c r="B75" s="104"/>
      <c r="C75" s="104"/>
      <c r="D75" s="104"/>
      <c r="E75" s="104"/>
      <c r="F75" s="104"/>
      <c r="G75" s="105"/>
      <c r="H75" s="226">
        <f>H69+(SUM(H70:H74))</f>
        <v>0</v>
      </c>
      <c r="I75" s="226">
        <f>I69+(SUM(I70:I74))</f>
        <v>0</v>
      </c>
    </row>
    <row r="76" spans="1:9" ht="13.5" x14ac:dyDescent="0.25">
      <c r="A76" s="122" t="s">
        <v>547</v>
      </c>
      <c r="B76" s="104"/>
      <c r="C76" s="104"/>
      <c r="D76" s="104"/>
      <c r="E76" s="104"/>
      <c r="F76" s="104"/>
      <c r="G76" s="105">
        <f>GENERAL!H29</f>
        <v>0</v>
      </c>
      <c r="H76" s="123"/>
      <c r="I76" s="190" t="s">
        <v>35</v>
      </c>
    </row>
    <row r="77" spans="1:9" x14ac:dyDescent="0.2">
      <c r="A77" s="103" t="s">
        <v>198</v>
      </c>
      <c r="B77" s="104"/>
      <c r="C77" s="104"/>
      <c r="D77" s="104"/>
      <c r="E77" s="104"/>
      <c r="F77" s="104"/>
      <c r="G77" s="105"/>
      <c r="H77" s="226">
        <f>H69-(SUM(H70:H74))</f>
        <v>0</v>
      </c>
      <c r="I77" s="226">
        <f>I75*I76</f>
        <v>0</v>
      </c>
    </row>
    <row r="78" spans="1:9" x14ac:dyDescent="0.2">
      <c r="A78" s="122" t="s">
        <v>420</v>
      </c>
      <c r="B78" s="104"/>
      <c r="C78" s="104"/>
      <c r="D78" s="104"/>
      <c r="E78" s="104"/>
      <c r="F78" s="104"/>
      <c r="G78" s="105"/>
      <c r="H78" s="190" t="s">
        <v>35</v>
      </c>
      <c r="I78" s="190" t="s">
        <v>35</v>
      </c>
    </row>
    <row r="79" spans="1:9" x14ac:dyDescent="0.2">
      <c r="A79" s="103" t="s">
        <v>203</v>
      </c>
      <c r="B79" s="104"/>
      <c r="C79" s="104"/>
      <c r="D79" s="104"/>
      <c r="E79" s="104"/>
      <c r="F79" s="104"/>
      <c r="G79" s="105"/>
      <c r="H79" s="226">
        <f>H77*H78</f>
        <v>0</v>
      </c>
      <c r="I79" s="226">
        <f>I77*I78</f>
        <v>0</v>
      </c>
    </row>
    <row r="80" spans="1:9" x14ac:dyDescent="0.2">
      <c r="A80" s="122" t="s">
        <v>546</v>
      </c>
      <c r="B80" s="104"/>
      <c r="C80" s="104"/>
      <c r="D80" s="104"/>
      <c r="E80" s="104"/>
      <c r="F80" s="104"/>
      <c r="G80" s="105"/>
      <c r="H80" s="190">
        <v>0.04</v>
      </c>
      <c r="I80" s="190">
        <v>0.09</v>
      </c>
    </row>
    <row r="81" spans="1:9" x14ac:dyDescent="0.2">
      <c r="A81" s="21" t="s">
        <v>204</v>
      </c>
      <c r="B81" s="8"/>
      <c r="C81" s="8"/>
      <c r="D81" s="8"/>
      <c r="E81" s="8"/>
      <c r="F81" s="8"/>
      <c r="G81" s="8"/>
      <c r="H81" s="226">
        <f>H79*H80</f>
        <v>0</v>
      </c>
      <c r="I81" s="226">
        <f>I79*I80</f>
        <v>0</v>
      </c>
    </row>
    <row r="83" spans="1:9" x14ac:dyDescent="0.2">
      <c r="A83" s="21" t="s">
        <v>378</v>
      </c>
    </row>
    <row r="84" spans="1:9" x14ac:dyDescent="0.2">
      <c r="A84" s="76" t="s">
        <v>375</v>
      </c>
      <c r="B84" s="116"/>
      <c r="C84" s="116"/>
      <c r="D84" s="116"/>
      <c r="E84" s="116"/>
      <c r="F84" s="116"/>
      <c r="G84" s="116"/>
      <c r="H84" s="117"/>
      <c r="I84" s="118" t="s">
        <v>171</v>
      </c>
    </row>
    <row r="85" spans="1:9" x14ac:dyDescent="0.2">
      <c r="A85" s="122" t="s">
        <v>421</v>
      </c>
      <c r="B85" s="104"/>
      <c r="C85" s="104"/>
      <c r="D85" s="104"/>
      <c r="E85" s="104"/>
      <c r="F85" s="104"/>
      <c r="G85" s="104"/>
      <c r="H85" s="105"/>
      <c r="I85" s="237">
        <f>H81+I81</f>
        <v>0</v>
      </c>
    </row>
    <row r="86" spans="1:9" x14ac:dyDescent="0.2">
      <c r="A86" s="103" t="s">
        <v>379</v>
      </c>
      <c r="B86" s="104"/>
      <c r="C86" s="104"/>
      <c r="D86" s="104"/>
      <c r="E86" s="104"/>
      <c r="F86" s="104"/>
      <c r="G86" s="104"/>
      <c r="H86" s="105"/>
      <c r="I86" s="83" t="s">
        <v>205</v>
      </c>
    </row>
    <row r="87" spans="1:9" x14ac:dyDescent="0.2">
      <c r="A87" s="103" t="s">
        <v>206</v>
      </c>
      <c r="B87" s="104"/>
      <c r="C87" s="104"/>
      <c r="D87" s="104"/>
      <c r="E87" s="104"/>
      <c r="F87" s="104"/>
      <c r="G87" s="104"/>
      <c r="H87" s="105"/>
      <c r="I87" s="238">
        <f>I85*10</f>
        <v>0</v>
      </c>
    </row>
    <row r="88" spans="1:9" x14ac:dyDescent="0.2">
      <c r="A88" s="103" t="s">
        <v>207</v>
      </c>
      <c r="B88" s="104"/>
      <c r="C88" s="104"/>
      <c r="D88" s="104"/>
      <c r="E88" s="104"/>
      <c r="F88" s="104"/>
      <c r="G88" s="104"/>
      <c r="H88" s="105"/>
      <c r="I88" s="208"/>
    </row>
    <row r="89" spans="1:9" x14ac:dyDescent="0.2">
      <c r="A89" s="103" t="s">
        <v>209</v>
      </c>
      <c r="B89" s="104"/>
      <c r="C89" s="104"/>
      <c r="D89" s="104"/>
      <c r="E89" s="104"/>
      <c r="F89" s="104"/>
      <c r="G89" s="104"/>
      <c r="H89" s="105"/>
      <c r="I89" s="226">
        <f>I87*I88</f>
        <v>0</v>
      </c>
    </row>
    <row r="90" spans="1:9" x14ac:dyDescent="0.2">
      <c r="A90" s="122" t="s">
        <v>532</v>
      </c>
      <c r="B90" s="104"/>
      <c r="C90" s="104"/>
      <c r="D90" s="104"/>
      <c r="E90" s="104"/>
      <c r="F90" s="104"/>
      <c r="G90" s="104"/>
      <c r="H90" s="105"/>
      <c r="I90" s="124">
        <f>I127</f>
        <v>0</v>
      </c>
    </row>
    <row r="91" spans="1:9" x14ac:dyDescent="0.2">
      <c r="A91" s="110" t="s">
        <v>210</v>
      </c>
      <c r="B91" s="29"/>
      <c r="C91" s="29"/>
      <c r="D91" s="29"/>
      <c r="E91" s="29"/>
      <c r="F91" s="29"/>
      <c r="G91" s="29"/>
      <c r="H91" s="29"/>
      <c r="I91" s="239">
        <f>I90+I89</f>
        <v>0</v>
      </c>
    </row>
    <row r="93" spans="1:9" x14ac:dyDescent="0.2">
      <c r="A93" s="21" t="s">
        <v>384</v>
      </c>
    </row>
    <row r="94" spans="1:9" x14ac:dyDescent="0.2">
      <c r="A94" s="76" t="s">
        <v>375</v>
      </c>
      <c r="B94" s="116"/>
      <c r="C94" s="116"/>
      <c r="D94" s="116"/>
      <c r="E94" s="116"/>
      <c r="F94" s="116"/>
      <c r="G94" s="116"/>
      <c r="H94" s="117"/>
      <c r="I94" s="118" t="s">
        <v>171</v>
      </c>
    </row>
    <row r="95" spans="1:9" x14ac:dyDescent="0.2">
      <c r="A95" s="122" t="s">
        <v>389</v>
      </c>
      <c r="B95" s="104"/>
      <c r="C95" s="104"/>
      <c r="D95" s="104"/>
      <c r="E95" s="104"/>
      <c r="F95" s="104"/>
      <c r="G95" s="104"/>
      <c r="H95" s="105"/>
      <c r="I95" s="125"/>
    </row>
    <row r="96" spans="1:9" x14ac:dyDescent="0.2">
      <c r="A96" s="122" t="s">
        <v>532</v>
      </c>
      <c r="B96" s="104"/>
      <c r="C96" s="104"/>
      <c r="D96" s="104"/>
      <c r="E96" s="104"/>
      <c r="F96" s="104"/>
      <c r="G96" s="104"/>
      <c r="H96" s="105"/>
      <c r="I96" s="127" t="s">
        <v>82</v>
      </c>
    </row>
    <row r="97" spans="1:9" x14ac:dyDescent="0.2">
      <c r="A97" s="103" t="s">
        <v>381</v>
      </c>
      <c r="B97" s="104"/>
      <c r="C97" s="104"/>
      <c r="D97" s="104"/>
      <c r="E97" s="104"/>
      <c r="F97" s="104"/>
      <c r="G97" s="104"/>
      <c r="H97" s="105"/>
      <c r="I97" s="240">
        <f>I95-I96</f>
        <v>0</v>
      </c>
    </row>
    <row r="98" spans="1:9" x14ac:dyDescent="0.2">
      <c r="A98" s="103" t="s">
        <v>207</v>
      </c>
      <c r="B98" s="104"/>
      <c r="C98" s="104"/>
      <c r="D98" s="104"/>
      <c r="E98" s="104"/>
      <c r="F98" s="104"/>
      <c r="G98" s="104"/>
      <c r="H98" s="105"/>
      <c r="I98" s="207"/>
    </row>
    <row r="99" spans="1:9" x14ac:dyDescent="0.2">
      <c r="A99" s="103" t="s">
        <v>206</v>
      </c>
      <c r="B99" s="104"/>
      <c r="C99" s="104"/>
      <c r="D99" s="104"/>
      <c r="E99" s="104"/>
      <c r="F99" s="104"/>
      <c r="G99" s="104"/>
      <c r="H99" s="105"/>
      <c r="I99" s="191" t="str">
        <f>IF(I97=0,"",I97/I98)</f>
        <v/>
      </c>
    </row>
    <row r="100" spans="1:9" x14ac:dyDescent="0.2">
      <c r="A100" s="103" t="s">
        <v>382</v>
      </c>
      <c r="B100" s="104"/>
      <c r="C100" s="104"/>
      <c r="D100" s="104"/>
      <c r="E100" s="104"/>
      <c r="F100" s="104"/>
      <c r="G100" s="104"/>
      <c r="H100" s="105"/>
      <c r="I100" s="128" t="s">
        <v>211</v>
      </c>
    </row>
    <row r="101" spans="1:9" x14ac:dyDescent="0.2">
      <c r="A101" s="21" t="s">
        <v>380</v>
      </c>
      <c r="B101" s="8"/>
      <c r="C101" s="8"/>
      <c r="D101" s="8"/>
      <c r="E101" s="8"/>
      <c r="F101" s="8"/>
      <c r="G101" s="8"/>
      <c r="H101" s="8"/>
      <c r="I101" s="241">
        <f>(I99/10)</f>
        <v>0</v>
      </c>
    </row>
    <row r="103" spans="1:9" x14ac:dyDescent="0.2">
      <c r="A103" s="110" t="s">
        <v>422</v>
      </c>
      <c r="B103" s="57"/>
      <c r="C103" s="57"/>
      <c r="D103" s="57"/>
      <c r="E103" s="57"/>
      <c r="F103" s="57"/>
      <c r="G103" s="57"/>
      <c r="H103" s="57"/>
      <c r="I103" s="57"/>
    </row>
    <row r="104" spans="1:9" x14ac:dyDescent="0.2">
      <c r="A104" s="129" t="s">
        <v>424</v>
      </c>
    </row>
    <row r="105" spans="1:9" x14ac:dyDescent="0.2">
      <c r="A105" s="129"/>
      <c r="F105" s="164"/>
      <c r="G105" s="367" t="s">
        <v>544</v>
      </c>
    </row>
    <row r="106" spans="1:9" x14ac:dyDescent="0.2">
      <c r="A106" s="93"/>
      <c r="B106" s="130"/>
      <c r="C106" s="130"/>
      <c r="D106" s="130"/>
      <c r="E106" s="130"/>
      <c r="F106" s="368" t="s">
        <v>171</v>
      </c>
      <c r="G106" s="369" t="s">
        <v>540</v>
      </c>
    </row>
    <row r="107" spans="1:9" x14ac:dyDescent="0.2">
      <c r="A107" s="29" t="s">
        <v>189</v>
      </c>
      <c r="B107" s="29"/>
      <c r="C107" s="29"/>
      <c r="D107" s="29"/>
      <c r="E107" s="29"/>
      <c r="F107" s="161"/>
      <c r="G107" s="370"/>
    </row>
    <row r="108" spans="1:9" x14ac:dyDescent="0.2">
      <c r="A108" s="29" t="s">
        <v>190</v>
      </c>
      <c r="B108" s="29"/>
      <c r="C108" s="29"/>
      <c r="D108" s="29"/>
      <c r="E108" s="29"/>
      <c r="F108" s="103"/>
      <c r="G108" s="361"/>
    </row>
    <row r="109" spans="1:9" x14ac:dyDescent="0.2">
      <c r="A109" s="29" t="s">
        <v>191</v>
      </c>
      <c r="B109" s="29"/>
      <c r="C109" s="29"/>
      <c r="D109" s="29"/>
      <c r="E109" s="29"/>
      <c r="F109" s="103"/>
      <c r="G109" s="361"/>
    </row>
    <row r="110" spans="1:9" x14ac:dyDescent="0.2">
      <c r="A110" s="29" t="s">
        <v>192</v>
      </c>
      <c r="B110" s="29"/>
      <c r="C110" s="29"/>
      <c r="D110" s="29"/>
      <c r="E110" s="29"/>
      <c r="F110" s="103"/>
      <c r="G110" s="361"/>
    </row>
    <row r="111" spans="1:9" x14ac:dyDescent="0.2">
      <c r="A111" s="29" t="s">
        <v>193</v>
      </c>
      <c r="B111" s="29"/>
      <c r="C111" s="29"/>
      <c r="D111" s="29"/>
      <c r="E111" s="29"/>
      <c r="F111" s="103"/>
      <c r="G111" s="361"/>
    </row>
    <row r="112" spans="1:9" x14ac:dyDescent="0.2">
      <c r="A112" s="29" t="s">
        <v>194</v>
      </c>
      <c r="B112" s="29"/>
      <c r="C112" s="29"/>
      <c r="D112" s="29"/>
      <c r="E112" s="29"/>
      <c r="F112" s="103"/>
      <c r="G112" s="361"/>
    </row>
    <row r="113" spans="1:9" x14ac:dyDescent="0.2">
      <c r="A113" s="131" t="s">
        <v>340</v>
      </c>
      <c r="B113" s="52"/>
      <c r="C113" s="52"/>
      <c r="D113" s="52"/>
      <c r="E113" s="29"/>
      <c r="F113" s="103"/>
      <c r="G113" s="361"/>
    </row>
    <row r="114" spans="1:9" x14ac:dyDescent="0.2">
      <c r="A114" s="8" t="s">
        <v>195</v>
      </c>
      <c r="B114" s="8"/>
      <c r="C114" s="8"/>
      <c r="D114" s="8"/>
      <c r="E114" s="8"/>
      <c r="F114" s="366">
        <f>+SUM(F107:F113)</f>
        <v>0</v>
      </c>
      <c r="G114" s="371">
        <f>+SUM(G107:G113)</f>
        <v>0</v>
      </c>
    </row>
    <row r="116" spans="1:9" x14ac:dyDescent="0.2">
      <c r="A116" s="50" t="s">
        <v>423</v>
      </c>
    </row>
    <row r="117" spans="1:9" x14ac:dyDescent="0.2">
      <c r="A117" s="3" t="s">
        <v>386</v>
      </c>
    </row>
    <row r="118" spans="1:9" x14ac:dyDescent="0.2">
      <c r="A118" s="28"/>
      <c r="B118" s="132"/>
    </row>
    <row r="119" spans="1:9" x14ac:dyDescent="0.2">
      <c r="A119" s="28" t="s">
        <v>285</v>
      </c>
      <c r="B119" t="s">
        <v>387</v>
      </c>
      <c r="E119" s="28" t="s">
        <v>285</v>
      </c>
      <c r="F119" t="s">
        <v>388</v>
      </c>
      <c r="G119" s="5"/>
    </row>
    <row r="120" spans="1:9" x14ac:dyDescent="0.2">
      <c r="B120" s="133" t="s">
        <v>199</v>
      </c>
      <c r="C120" s="134"/>
      <c r="D120" s="135"/>
      <c r="F120" s="82" t="s">
        <v>200</v>
      </c>
      <c r="H120" s="10"/>
    </row>
    <row r="121" spans="1:9" x14ac:dyDescent="0.2">
      <c r="B121" s="133" t="s">
        <v>53</v>
      </c>
      <c r="C121" s="4"/>
      <c r="D121" s="135"/>
      <c r="F121" s="26" t="s">
        <v>533</v>
      </c>
      <c r="H121" s="10"/>
    </row>
    <row r="122" spans="1:9" x14ac:dyDescent="0.2">
      <c r="B122" s="133" t="s">
        <v>201</v>
      </c>
      <c r="C122" s="4"/>
      <c r="D122" s="204" t="str">
        <f>IF(D120=0,"",D120/D121)</f>
        <v/>
      </c>
      <c r="F122" s="82" t="s">
        <v>202</v>
      </c>
      <c r="H122" s="204" t="str">
        <f>IF(H120=0,"",H120/H121)</f>
        <v/>
      </c>
    </row>
    <row r="124" spans="1:9" x14ac:dyDescent="0.2">
      <c r="A124" s="21" t="s">
        <v>545</v>
      </c>
      <c r="G124" s="291" t="s">
        <v>475</v>
      </c>
      <c r="H124" s="291" t="s">
        <v>476</v>
      </c>
      <c r="I124" s="291" t="s">
        <v>477</v>
      </c>
    </row>
    <row r="125" spans="1:9" x14ac:dyDescent="0.2">
      <c r="A125" s="8" t="s">
        <v>196</v>
      </c>
      <c r="B125" s="8"/>
      <c r="C125" s="8"/>
      <c r="D125" s="8"/>
      <c r="E125" s="8"/>
      <c r="F125" s="8"/>
      <c r="G125" s="199" t="s">
        <v>2</v>
      </c>
      <c r="H125" s="199" t="s">
        <v>2</v>
      </c>
      <c r="I125" s="199" t="s">
        <v>2</v>
      </c>
    </row>
    <row r="126" spans="1:9" x14ac:dyDescent="0.2">
      <c r="A126" s="8" t="s">
        <v>207</v>
      </c>
      <c r="B126" s="8"/>
      <c r="C126" s="8"/>
      <c r="D126" s="8"/>
      <c r="E126" s="8"/>
      <c r="F126" s="8"/>
      <c r="G126" s="10" t="s">
        <v>208</v>
      </c>
      <c r="H126" s="10" t="s">
        <v>208</v>
      </c>
      <c r="I126" s="31"/>
    </row>
    <row r="127" spans="1:9" x14ac:dyDescent="0.2">
      <c r="A127" s="1" t="s">
        <v>385</v>
      </c>
      <c r="B127" s="8"/>
      <c r="C127" s="8"/>
      <c r="D127" s="8"/>
      <c r="E127" s="8"/>
      <c r="F127" s="8"/>
      <c r="G127" s="225">
        <f>G125*G126</f>
        <v>0</v>
      </c>
      <c r="H127" s="225">
        <f>H125*H126</f>
        <v>0</v>
      </c>
      <c r="I127" s="225">
        <f>G127+H127</f>
        <v>0</v>
      </c>
    </row>
    <row r="128" spans="1:9" x14ac:dyDescent="0.2">
      <c r="A128" s="55"/>
    </row>
    <row r="129" spans="1:1" x14ac:dyDescent="0.2">
      <c r="A129" s="55"/>
    </row>
  </sheetData>
  <customSheetViews>
    <customSheetView guid="{C39AB591-3723-49A0-B177-B840906E8341}" showPageBreaks="1" printArea="1" view="pageBreakPreview">
      <selection activeCell="E86" sqref="E86"/>
      <rowBreaks count="2" manualBreakCount="2">
        <brk id="50" max="8" man="1"/>
        <brk id="101" max="8" man="1"/>
      </rowBreaks>
      <pageMargins left="0.5" right="0.5" top="0.5" bottom="0.75" header="0.5" footer="0.5"/>
      <pageSetup scale="92" firstPageNumber="18" orientation="portrait" useFirstPageNumber="1" horizontalDpi="4294967292" r:id="rId1"/>
      <headerFooter alignWithMargins="0">
        <oddFooter>&amp;L&amp;"Times New Roman,Italic"&amp;8CDA Form 202 (09/23/2008)&amp;C&amp;"Times New Roman,Italic"&amp;9&amp;P&amp;R&amp;"Times New Roman,Italic"&amp;8&amp;A:&amp;D</oddFooter>
      </headerFooter>
    </customSheetView>
    <customSheetView guid="{E132EC1F-F891-4922-AB90-4FA7835D9B5A}" showPageBreaks="1" printArea="1" view="pageBreakPreview" topLeftCell="A102">
      <selection activeCell="E86" sqref="E86"/>
      <rowBreaks count="2" manualBreakCount="2">
        <brk id="50" max="8" man="1"/>
        <brk id="101" max="8" man="1"/>
      </rowBreaks>
      <pageMargins left="0.5" right="0.5" top="0.5" bottom="0.75" header="0.5" footer="0.5"/>
      <pageSetup scale="92" firstPageNumber="18" orientation="portrait" useFirstPageNumber="1" horizontalDpi="4294967292" r:id="rId2"/>
      <headerFooter alignWithMargins="0">
        <oddFooter>&amp;L&amp;"Times New Roman,Italic"&amp;8CDA Form 202 (09/23/2008)&amp;C&amp;"Times New Roman,Italic"&amp;9&amp;P&amp;R&amp;"Times New Roman,Italic"&amp;8&amp;A:&amp;D</oddFooter>
      </headerFooter>
    </customSheetView>
    <customSheetView guid="{602BBDD0-2A0B-434E-AE8E-4C472F9AEC01}" showPageBreaks="1" printArea="1" view="pageBreakPreview">
      <selection activeCell="E86" sqref="E86"/>
      <rowBreaks count="2" manualBreakCount="2">
        <brk id="50" max="8" man="1"/>
        <brk id="101" max="8" man="1"/>
      </rowBreaks>
      <pageMargins left="0.5" right="0.5" top="0.5" bottom="0.75" header="0.5" footer="0.5"/>
      <pageSetup scale="92" firstPageNumber="18" orientation="portrait" useFirstPageNumber="1" horizontalDpi="4294967292" r:id="rId3"/>
      <headerFooter alignWithMargins="0">
        <oddFooter>&amp;L&amp;"Times New Roman,Italic"&amp;8CDA Form 202 (09/23/2008)&amp;C&amp;"Times New Roman,Italic"&amp;9&amp;P&amp;R&amp;"Times New Roman,Italic"&amp;8&amp;A:&amp;D</oddFooter>
      </headerFooter>
    </customSheetView>
    <customSheetView guid="{C2565ED2-FB16-4AD9-AFF0-CED4C44F72DA}" showPageBreaks="1" printArea="1" view="pageBreakPreview" showRuler="0" topLeftCell="A76">
      <selection activeCell="E86" sqref="E86"/>
      <rowBreaks count="2" manualBreakCount="2">
        <brk id="50" max="8" man="1"/>
        <brk id="101" max="8" man="1"/>
      </rowBreaks>
      <pageMargins left="0.5" right="0.5" top="0.5" bottom="0.75" header="0.5" footer="0.5"/>
      <pageSetup scale="92" firstPageNumber="18" orientation="portrait" useFirstPageNumber="1" horizontalDpi="4294967292" r:id="rId4"/>
      <headerFooter alignWithMargins="0">
        <oddFooter>&amp;L&amp;"Times New Roman,Italic"&amp;8CDA Form 202 (09/23/2008)&amp;C&amp;"Times New Roman,Italic"&amp;9&amp;P&amp;R&amp;"Times New Roman,Italic"&amp;8&amp;A:&amp;D</oddFooter>
      </headerFooter>
    </customSheetView>
    <customSheetView guid="{0A080B76-CAC1-49D6-A14B-9DA724D07E2A}" showPageBreaks="1" printArea="1" view="pageBreakPreview" showRuler="0" topLeftCell="A73">
      <selection activeCell="I91" sqref="I91"/>
      <rowBreaks count="2" manualBreakCount="2">
        <brk id="46" max="16383" man="1"/>
        <brk id="98" max="16383" man="1"/>
      </rowBreaks>
      <pageMargins left="0.5" right="0.5" top="0.5" bottom="0.75" header="0.5" footer="0.5"/>
      <pageSetup scale="95" firstPageNumber="18" orientation="portrait" useFirstPageNumber="1" horizontalDpi="4294967292" r:id="rId5"/>
      <headerFooter alignWithMargins="0">
        <oddFooter>&amp;L&amp;"Times New Roman,Italic"&amp;8CDA Form 202 (07/01/2008)&amp;C&amp;"Times New Roman,Italic"&amp;9&amp;P&amp;R&amp;"Times New Roman,Italic"&amp;8GENERAL INFORMATION:&amp;D</oddFooter>
      </headerFooter>
    </customSheetView>
    <customSheetView guid="{DC289960-5C22-11D6-B699-00010261CDBB}" showRuler="0" topLeftCell="A82">
      <selection activeCell="I97" sqref="I97"/>
      <rowBreaks count="2" manualBreakCount="2">
        <brk id="46" max="16383" man="1"/>
        <brk id="98" max="16383" man="1"/>
      </rowBreaks>
      <pageMargins left="0.25" right="0.25" top="0.5" bottom="0.75" header="0.5" footer="0.5"/>
      <pageSetup firstPageNumber="16" orientation="portrait" useFirstPageNumber="1" horizontalDpi="4294967292" r:id="rId6"/>
      <headerFooter alignWithMargins="0"/>
    </customSheetView>
    <customSheetView guid="{714B32FB-A92F-4F7C-8495-8C3BCEB888AE}" showPageBreaks="1" view="pageBreakPreview" showRuler="0" topLeftCell="A105">
      <selection activeCell="G12" sqref="G12"/>
      <rowBreaks count="2" manualBreakCount="2">
        <brk id="46" max="16383" man="1"/>
        <brk id="98" max="16383" man="1"/>
      </rowBreaks>
      <pageMargins left="0.5" right="0.5" top="0.5" bottom="0.75" header="0.5" footer="0.5"/>
      <pageSetup scale="95" firstPageNumber="18" orientation="portrait" useFirstPageNumber="1" horizontalDpi="4294967292" r:id="rId7"/>
      <headerFooter alignWithMargins="0">
        <oddFooter>&amp;L&amp;"Times New Roman,Italic"&amp;8CDA Form 202 (07/01/2008)&amp;C&amp;"Times New Roman,Italic"&amp;9&amp;P&amp;R&amp;"Times New Roman,Italic"&amp;8GENERAL INFORMATION:&amp;D</oddFooter>
      </headerFooter>
    </customSheetView>
    <customSheetView guid="{A1879216-4226-4AD8-8303-3842A38BCF1B}" showPageBreaks="1" printArea="1" view="pageBreakPreview" showRuler="0" topLeftCell="A76">
      <selection activeCell="E86" sqref="E86"/>
      <rowBreaks count="2" manualBreakCount="2">
        <brk id="50" max="8" man="1"/>
        <brk id="101" max="8" man="1"/>
      </rowBreaks>
      <pageMargins left="0.5" right="0.5" top="0.5" bottom="0.75" header="0.5" footer="0.5"/>
      <pageSetup scale="92" firstPageNumber="18" orientation="portrait" useFirstPageNumber="1" horizontalDpi="4294967292" r:id="rId8"/>
      <headerFooter alignWithMargins="0">
        <oddFooter>&amp;L&amp;"Times New Roman,Italic"&amp;8CDA Form 202 (09/23/2008)&amp;C&amp;"Times New Roman,Italic"&amp;9&amp;P&amp;R&amp;"Times New Roman,Italic"&amp;8&amp;A:&amp;D</oddFooter>
      </headerFooter>
    </customSheetView>
    <customSheetView guid="{3B78583D-5B6A-4751-8EF2-A2270A01FB56}" showPageBreaks="1" printArea="1" view="pageBreakPreview" topLeftCell="A102">
      <selection activeCell="E86" sqref="E86"/>
      <rowBreaks count="2" manualBreakCount="2">
        <brk id="50" max="8" man="1"/>
        <brk id="101" max="8" man="1"/>
      </rowBreaks>
      <pageMargins left="0.5" right="0.5" top="0.5" bottom="0.75" header="0.5" footer="0.5"/>
      <pageSetup scale="92" firstPageNumber="18" orientation="portrait" useFirstPageNumber="1" horizontalDpi="4294967292" r:id="rId9"/>
      <headerFooter alignWithMargins="0">
        <oddFooter>&amp;L&amp;"Times New Roman,Italic"&amp;8CDA Form 202 (09/23/2008)&amp;C&amp;"Times New Roman,Italic"&amp;9&amp;P&amp;R&amp;"Times New Roman,Italic"&amp;8&amp;A:&amp;D</oddFooter>
      </headerFooter>
    </customSheetView>
    <customSheetView guid="{9A1BF858-0700-49AF-A308-5283E02DA063}" showPageBreaks="1" printArea="1" view="pageBreakPreview">
      <selection activeCell="E86" sqref="E86"/>
      <rowBreaks count="2" manualBreakCount="2">
        <brk id="50" max="8" man="1"/>
        <brk id="101" max="8" man="1"/>
      </rowBreaks>
      <pageMargins left="0.5" right="0.5" top="0.5" bottom="0.75" header="0.5" footer="0.5"/>
      <pageSetup scale="92" firstPageNumber="18" orientation="portrait" useFirstPageNumber="1" horizontalDpi="4294967292" r:id="rId10"/>
      <headerFooter alignWithMargins="0">
        <oddFooter>&amp;L&amp;"Times New Roman,Italic"&amp;8CDA Form 202 (09/23/2008)&amp;C&amp;"Times New Roman,Italic"&amp;9&amp;P&amp;R&amp;"Times New Roman,Italic"&amp;8&amp;A:&amp;D</oddFooter>
      </headerFooter>
    </customSheetView>
    <customSheetView guid="{C6533090-8A80-47A4-9BC4-E66215F4127C}" showPageBreaks="1" printArea="1" view="pageBreakPreview" topLeftCell="A62">
      <selection activeCell="I70" sqref="I70"/>
      <rowBreaks count="2" manualBreakCount="2">
        <brk id="50" max="8" man="1"/>
        <brk id="101" max="8" man="1"/>
      </rowBreaks>
      <pageMargins left="0.5" right="0.5" top="0.5" bottom="0.75" header="0.5" footer="0.5"/>
      <pageSetup scale="92" firstPageNumber="18" orientation="portrait" useFirstPageNumber="1" horizontalDpi="4294967292" r:id="rId11"/>
      <headerFooter alignWithMargins="0">
        <oddFooter>&amp;L&amp;"Times New Roman,Italic"&amp;8CDA Form 202 (09/23/2008)&amp;C&amp;"Times New Roman,Italic"&amp;9&amp;P&amp;R&amp;"Times New Roman,Italic"&amp;8&amp;A:&amp;D</oddFooter>
      </headerFooter>
    </customSheetView>
    <customSheetView guid="{3659D36C-86F8-45BE-8B0F-DC260D021512}" showPageBreaks="1" printArea="1" view="pageBreakPreview" topLeftCell="A102">
      <selection activeCell="E86" sqref="E86"/>
      <rowBreaks count="2" manualBreakCount="2">
        <brk id="50" max="8" man="1"/>
        <brk id="101" max="8" man="1"/>
      </rowBreaks>
      <pageMargins left="0.5" right="0.5" top="0.5" bottom="0.75" header="0.5" footer="0.5"/>
      <pageSetup scale="92" firstPageNumber="18" orientation="portrait" useFirstPageNumber="1" horizontalDpi="4294967292" r:id="rId12"/>
      <headerFooter alignWithMargins="0">
        <oddFooter>&amp;L&amp;"Times New Roman,Italic"&amp;8CDA Form 202 (09/23/2008)&amp;C&amp;"Times New Roman,Italic"&amp;9&amp;P&amp;R&amp;"Times New Roman,Italic"&amp;8&amp;A:&amp;D</oddFooter>
      </headerFooter>
    </customSheetView>
    <customSheetView guid="{8142EFA3-2DB8-4FA0-90CC-65C61CCEFD62}" showPageBreaks="1" printArea="1" view="pageBreakPreview" topLeftCell="A102">
      <selection activeCell="E86" sqref="E86"/>
      <rowBreaks count="2" manualBreakCount="2">
        <brk id="50" max="8" man="1"/>
        <brk id="101" max="8" man="1"/>
      </rowBreaks>
      <pageMargins left="0.5" right="0.5" top="0.5" bottom="0.75" header="0.5" footer="0.5"/>
      <pageSetup scale="92" firstPageNumber="18" orientation="portrait" useFirstPageNumber="1" horizontalDpi="4294967292" r:id="rId13"/>
      <headerFooter alignWithMargins="0">
        <oddFooter>&amp;L&amp;"Times New Roman,Italic"&amp;8CDA Form 202 (09/23/2008)&amp;C&amp;"Times New Roman,Italic"&amp;9&amp;P&amp;R&amp;"Times New Roman,Italic"&amp;8&amp;A:&amp;D</oddFooter>
      </headerFooter>
    </customSheetView>
  </customSheetViews>
  <phoneticPr fontId="17" type="noConversion"/>
  <pageMargins left="0.5" right="0.5" top="0.5" bottom="0.75" header="0.5" footer="0.5"/>
  <pageSetup scale="92" firstPageNumber="15" orientation="portrait" useFirstPageNumber="1" horizontalDpi="4294967292" r:id="rId14"/>
  <headerFooter alignWithMargins="0">
    <oddFooter>&amp;L&amp;"Times New Roman,Italic"&amp;8CDA Form 202 revised 10/25/16&amp;C&amp;"Times New Roman,Italic"&amp;9&amp;P&amp;R&amp;"Times New Roman,Italic"&amp;8&amp;A:&amp;D</oddFooter>
  </headerFooter>
  <rowBreaks count="2" manualBreakCount="2">
    <brk id="50" max="8" man="1"/>
    <brk id="101"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J101"/>
  <sheetViews>
    <sheetView showZeros="0" view="pageLayout" zoomScaleNormal="100" zoomScaleSheetLayoutView="100" workbookViewId="0">
      <selection activeCell="A2" sqref="A2"/>
    </sheetView>
  </sheetViews>
  <sheetFormatPr defaultColWidth="11.83203125" defaultRowHeight="12.75" x14ac:dyDescent="0.2"/>
  <cols>
    <col min="1" max="1" width="11.83203125" style="6"/>
    <col min="2" max="2" width="14.1640625" style="6" customWidth="1"/>
    <col min="3" max="16384" width="11.83203125" style="6"/>
  </cols>
  <sheetData>
    <row r="1" spans="1:9" ht="19.5" x14ac:dyDescent="0.35">
      <c r="A1" s="61" t="s">
        <v>390</v>
      </c>
      <c r="B1" s="62"/>
      <c r="C1" s="62"/>
      <c r="D1" s="62"/>
      <c r="E1" s="62"/>
      <c r="F1" s="62"/>
      <c r="G1" s="62"/>
      <c r="H1" s="62"/>
      <c r="I1" s="62"/>
    </row>
    <row r="2" spans="1:9" x14ac:dyDescent="0.2">
      <c r="A2" s="21" t="s">
        <v>472</v>
      </c>
      <c r="B2" s="420">
        <f>GENERAL!B6</f>
        <v>0</v>
      </c>
      <c r="C2" s="8"/>
      <c r="D2" s="8"/>
      <c r="E2" s="8"/>
      <c r="F2" s="8"/>
      <c r="G2" s="8"/>
      <c r="H2" s="8"/>
      <c r="I2" s="8"/>
    </row>
    <row r="3" spans="1:9" x14ac:dyDescent="0.2">
      <c r="A3" s="30" t="s">
        <v>212</v>
      </c>
      <c r="B3" s="52"/>
      <c r="C3" s="52"/>
      <c r="D3" s="52"/>
      <c r="E3" s="52"/>
      <c r="F3" s="52"/>
      <c r="G3" s="52"/>
      <c r="H3" s="52"/>
      <c r="I3" s="52"/>
    </row>
    <row r="4" spans="1:9" x14ac:dyDescent="0.2">
      <c r="A4" s="8"/>
      <c r="B4" s="8"/>
      <c r="C4" s="8"/>
      <c r="D4" s="8"/>
      <c r="E4" s="8"/>
      <c r="F4" s="8"/>
      <c r="G4" s="8"/>
      <c r="H4" s="8"/>
      <c r="I4" s="8"/>
    </row>
    <row r="5" spans="1:9" x14ac:dyDescent="0.2">
      <c r="A5" s="21" t="s">
        <v>213</v>
      </c>
      <c r="B5" s="8"/>
      <c r="C5" s="8"/>
      <c r="D5" s="8"/>
      <c r="E5" s="8"/>
      <c r="F5" s="8"/>
      <c r="G5" s="8"/>
      <c r="H5" s="8"/>
      <c r="I5" s="8"/>
    </row>
    <row r="6" spans="1:9" x14ac:dyDescent="0.2">
      <c r="A6" s="8" t="s">
        <v>8</v>
      </c>
      <c r="B6" s="8"/>
      <c r="C6" s="205">
        <f>GENERAL!C25</f>
        <v>0</v>
      </c>
      <c r="D6" s="10"/>
      <c r="E6" s="10"/>
      <c r="F6" s="10"/>
      <c r="G6" s="10"/>
      <c r="H6" s="10"/>
      <c r="I6" s="10"/>
    </row>
    <row r="7" spans="1:9" x14ac:dyDescent="0.2">
      <c r="A7" s="8" t="s">
        <v>9</v>
      </c>
      <c r="B7" s="8"/>
      <c r="C7" s="205">
        <f>GENERAL!C26</f>
        <v>0</v>
      </c>
      <c r="D7" s="10"/>
      <c r="E7" s="10"/>
      <c r="F7" s="10"/>
      <c r="G7" s="10"/>
      <c r="H7" s="10"/>
      <c r="I7" s="10"/>
    </row>
    <row r="8" spans="1:9" x14ac:dyDescent="0.2">
      <c r="A8" s="8" t="s">
        <v>12</v>
      </c>
      <c r="B8" s="8"/>
      <c r="C8" s="205">
        <f>GENERAL!C28</f>
        <v>0</v>
      </c>
      <c r="D8" s="10"/>
      <c r="E8" s="8"/>
      <c r="F8" s="8"/>
      <c r="G8" s="8" t="s">
        <v>13</v>
      </c>
      <c r="H8" s="205">
        <f>GENERAL!H28</f>
        <v>0</v>
      </c>
      <c r="I8" s="10"/>
    </row>
    <row r="9" spans="1:9" x14ac:dyDescent="0.2">
      <c r="A9" s="8" t="s">
        <v>214</v>
      </c>
      <c r="B9" s="8"/>
      <c r="C9" s="205">
        <f>GENERAL!C34</f>
        <v>0</v>
      </c>
      <c r="D9" s="10"/>
      <c r="E9" s="10"/>
      <c r="F9" s="10"/>
      <c r="G9" s="10"/>
      <c r="H9" s="10"/>
      <c r="I9" s="10"/>
    </row>
    <row r="10" spans="1:9" x14ac:dyDescent="0.2">
      <c r="A10" s="8"/>
      <c r="B10" s="8"/>
    </row>
    <row r="11" spans="1:9" x14ac:dyDescent="0.2">
      <c r="A11" s="21" t="s">
        <v>0</v>
      </c>
      <c r="B11" s="8"/>
      <c r="C11" s="8"/>
      <c r="D11" s="8"/>
      <c r="E11" s="8"/>
      <c r="G11" s="21" t="s">
        <v>391</v>
      </c>
      <c r="H11" s="8"/>
      <c r="I11" s="8"/>
    </row>
    <row r="12" spans="1:9" x14ac:dyDescent="0.2">
      <c r="A12" s="8" t="s">
        <v>1</v>
      </c>
      <c r="B12" s="8"/>
      <c r="C12" s="8"/>
      <c r="E12" s="363">
        <f>GENERAL!D12</f>
        <v>0</v>
      </c>
      <c r="G12" s="1" t="s">
        <v>425</v>
      </c>
      <c r="I12" s="364" t="str">
        <f>GENERAL!H108</f>
        <v/>
      </c>
    </row>
    <row r="13" spans="1:9" x14ac:dyDescent="0.2">
      <c r="A13" s="8" t="s">
        <v>3</v>
      </c>
      <c r="B13" s="8"/>
      <c r="C13" s="8"/>
      <c r="E13" s="363">
        <f>GENERAL!D13</f>
        <v>0</v>
      </c>
      <c r="G13" s="1" t="s">
        <v>392</v>
      </c>
      <c r="I13" s="364">
        <f>GENERAL!H109</f>
        <v>0</v>
      </c>
    </row>
    <row r="14" spans="1:9" x14ac:dyDescent="0.2">
      <c r="A14" s="8" t="s">
        <v>644</v>
      </c>
      <c r="B14" s="8"/>
      <c r="C14" s="8"/>
      <c r="E14" s="363">
        <f>GENERAL!D14</f>
        <v>0</v>
      </c>
      <c r="G14" s="1" t="s">
        <v>393</v>
      </c>
      <c r="I14" s="364">
        <f>GENERAL!H110</f>
        <v>0</v>
      </c>
    </row>
    <row r="15" spans="1:9" x14ac:dyDescent="0.2">
      <c r="A15" s="8" t="s">
        <v>645</v>
      </c>
      <c r="B15" s="8"/>
      <c r="C15" s="8"/>
      <c r="E15" s="363" t="str">
        <f>GENERAL!D15</f>
        <v>$</v>
      </c>
      <c r="G15" s="1" t="s">
        <v>394</v>
      </c>
      <c r="I15" s="364" t="str">
        <f>GENERAL!H111</f>
        <v/>
      </c>
    </row>
    <row r="16" spans="1:9" x14ac:dyDescent="0.2">
      <c r="A16" s="8" t="s">
        <v>4</v>
      </c>
      <c r="B16" s="8"/>
      <c r="C16" s="8"/>
      <c r="E16" s="363">
        <f>GENERAL!D16</f>
        <v>0</v>
      </c>
      <c r="G16" s="1" t="s">
        <v>395</v>
      </c>
      <c r="I16" s="364" t="str">
        <f>GENERAL!H112</f>
        <v/>
      </c>
    </row>
    <row r="17" spans="1:9" x14ac:dyDescent="0.2">
      <c r="A17" s="1" t="s">
        <v>587</v>
      </c>
      <c r="B17" s="8"/>
      <c r="C17" s="8"/>
      <c r="E17" s="363">
        <f>GENERAL!D17</f>
        <v>0</v>
      </c>
      <c r="G17" s="1" t="s">
        <v>396</v>
      </c>
      <c r="I17" s="364" t="str">
        <f>GENERAL!H113</f>
        <v/>
      </c>
    </row>
    <row r="18" spans="1:9" x14ac:dyDescent="0.2">
      <c r="A18" s="8" t="s">
        <v>643</v>
      </c>
      <c r="B18" s="8"/>
      <c r="C18" s="8"/>
      <c r="E18" s="363">
        <f>GENERAL!D18</f>
        <v>0</v>
      </c>
      <c r="G18" s="1" t="s">
        <v>500</v>
      </c>
      <c r="I18" s="364" t="str">
        <f>GENERAL!H114</f>
        <v/>
      </c>
    </row>
    <row r="19" spans="1:9" x14ac:dyDescent="0.2">
      <c r="A19" s="8" t="s">
        <v>6</v>
      </c>
      <c r="B19" s="8"/>
      <c r="C19" s="8"/>
      <c r="E19" s="363">
        <f>GENERAL!D19</f>
        <v>0</v>
      </c>
      <c r="G19" s="1" t="s">
        <v>53</v>
      </c>
      <c r="I19" s="364">
        <f>GENERAL!H115</f>
        <v>0</v>
      </c>
    </row>
    <row r="20" spans="1:9" x14ac:dyDescent="0.2">
      <c r="A20" s="8" t="s">
        <v>588</v>
      </c>
      <c r="B20" s="8"/>
      <c r="C20" s="8"/>
      <c r="E20" s="363">
        <f>GENERAL!D20</f>
        <v>0</v>
      </c>
    </row>
    <row r="21" spans="1:9" x14ac:dyDescent="0.2">
      <c r="A21" s="1" t="s">
        <v>7</v>
      </c>
      <c r="B21" s="206">
        <f>GENERAL!B21</f>
        <v>0</v>
      </c>
      <c r="C21" s="52"/>
      <c r="E21" s="363" t="str">
        <f>GENERAL!D21</f>
        <v>$</v>
      </c>
    </row>
    <row r="23" spans="1:9" ht="13.5" x14ac:dyDescent="0.25">
      <c r="A23" s="30" t="s">
        <v>471</v>
      </c>
      <c r="B23" s="52"/>
      <c r="C23" s="52"/>
      <c r="D23" s="52"/>
      <c r="E23" s="52"/>
      <c r="F23" s="52"/>
      <c r="G23" s="52"/>
      <c r="H23" s="52"/>
      <c r="I23" s="52"/>
    </row>
    <row r="24" spans="1:9" x14ac:dyDescent="0.2">
      <c r="A24" s="8"/>
      <c r="B24" s="8"/>
      <c r="C24" s="8"/>
      <c r="D24" s="104"/>
      <c r="E24" s="8"/>
      <c r="F24" s="8"/>
      <c r="G24" s="8"/>
      <c r="H24" s="8"/>
      <c r="I24" s="8"/>
    </row>
    <row r="25" spans="1:9" ht="51" x14ac:dyDescent="0.2">
      <c r="A25" s="173" t="s">
        <v>215</v>
      </c>
      <c r="B25" s="326"/>
      <c r="C25" s="327"/>
      <c r="D25" s="175"/>
      <c r="E25" s="72" t="s">
        <v>53</v>
      </c>
      <c r="F25" s="72" t="s">
        <v>491</v>
      </c>
      <c r="G25" s="72" t="s">
        <v>216</v>
      </c>
      <c r="H25" s="72" t="s">
        <v>217</v>
      </c>
      <c r="I25" s="72" t="s">
        <v>493</v>
      </c>
    </row>
    <row r="26" spans="1:9" x14ac:dyDescent="0.2">
      <c r="A26" s="180" t="s">
        <v>199</v>
      </c>
      <c r="B26" s="181"/>
      <c r="C26" s="181"/>
      <c r="D26" s="181"/>
      <c r="E26" s="352">
        <f>INCOME!D18</f>
        <v>0</v>
      </c>
      <c r="F26" s="220">
        <f>INCOME!L18</f>
        <v>0</v>
      </c>
      <c r="G26" s="298"/>
      <c r="H26" s="201"/>
      <c r="I26" s="296">
        <f>F26*(1+H26)^H26</f>
        <v>0</v>
      </c>
    </row>
    <row r="27" spans="1:9" x14ac:dyDescent="0.2">
      <c r="A27" s="178" t="s">
        <v>218</v>
      </c>
      <c r="B27" s="181"/>
      <c r="C27" s="181"/>
      <c r="D27" s="181"/>
      <c r="E27" s="352">
        <f>INCOME!C35</f>
        <v>0</v>
      </c>
      <c r="F27" s="220">
        <f>INCOME!G35</f>
        <v>0</v>
      </c>
      <c r="G27" s="9"/>
      <c r="H27" s="201" t="s">
        <v>35</v>
      </c>
      <c r="I27" s="296">
        <f>F27*(1+H27)^H27</f>
        <v>0</v>
      </c>
    </row>
    <row r="28" spans="1:9" x14ac:dyDescent="0.2">
      <c r="A28" s="178" t="s">
        <v>219</v>
      </c>
      <c r="B28" s="181"/>
      <c r="C28" s="181"/>
      <c r="D28" s="181"/>
      <c r="E28" s="348"/>
      <c r="F28" s="307">
        <f>INCOME!L51</f>
        <v>0</v>
      </c>
      <c r="G28" s="308"/>
      <c r="H28" s="309" t="s">
        <v>35</v>
      </c>
      <c r="I28" s="300">
        <f>F28*(1+H28)^H28</f>
        <v>0</v>
      </c>
    </row>
    <row r="29" spans="1:9" s="50" customFormat="1" x14ac:dyDescent="0.2">
      <c r="A29" s="318" t="s">
        <v>492</v>
      </c>
      <c r="B29" s="318"/>
      <c r="C29" s="328"/>
      <c r="D29" s="328"/>
      <c r="E29" s="302"/>
      <c r="F29" s="310">
        <f>SUM(F26:F28)</f>
        <v>0</v>
      </c>
      <c r="G29" s="303"/>
      <c r="H29" s="303"/>
      <c r="I29" s="299">
        <f>SUM(I26:I28)</f>
        <v>0</v>
      </c>
    </row>
    <row r="30" spans="1:9" x14ac:dyDescent="0.2">
      <c r="A30" s="318" t="s">
        <v>241</v>
      </c>
      <c r="B30" s="318"/>
      <c r="C30" s="318"/>
      <c r="D30" s="318">
        <f>SUM(D26:D28)</f>
        <v>0</v>
      </c>
      <c r="E30" s="304"/>
      <c r="F30" s="294"/>
      <c r="G30" s="305"/>
      <c r="H30" s="305"/>
      <c r="I30" s="301">
        <f>-((I26*INCOME!G19)+(SUMMARY!I27*INCOME!E36)+(SUMMARY!I28*INCOME!G52))</f>
        <v>0</v>
      </c>
    </row>
    <row r="31" spans="1:9" s="50" customFormat="1" x14ac:dyDescent="0.2">
      <c r="A31" s="318" t="s">
        <v>470</v>
      </c>
      <c r="B31" s="318"/>
      <c r="C31" s="318"/>
      <c r="D31" s="318"/>
      <c r="E31" s="302"/>
      <c r="F31" s="306"/>
      <c r="G31" s="303"/>
      <c r="H31" s="303"/>
      <c r="I31" s="300">
        <f>SUM(I29+I30)</f>
        <v>0</v>
      </c>
    </row>
    <row r="32" spans="1:9" x14ac:dyDescent="0.2">
      <c r="A32" s="8"/>
      <c r="B32" s="8"/>
      <c r="C32" s="8"/>
      <c r="D32" s="8"/>
      <c r="E32" s="8"/>
      <c r="F32" s="8"/>
      <c r="G32" s="8"/>
      <c r="H32" s="8"/>
      <c r="I32" s="8"/>
    </row>
    <row r="33" spans="1:9" x14ac:dyDescent="0.2">
      <c r="A33" s="139" t="s">
        <v>327</v>
      </c>
      <c r="B33" s="52"/>
      <c r="C33" s="52"/>
      <c r="D33" s="52"/>
      <c r="E33" s="52"/>
      <c r="F33" s="142"/>
      <c r="G33" s="142"/>
      <c r="H33" s="142"/>
      <c r="I33" s="142"/>
    </row>
    <row r="34" spans="1:9" x14ac:dyDescent="0.2">
      <c r="A34" s="34"/>
      <c r="B34" s="8"/>
      <c r="C34" s="8"/>
      <c r="D34" s="8"/>
      <c r="E34" s="8"/>
      <c r="F34" s="13"/>
      <c r="G34" s="13"/>
      <c r="H34" s="13"/>
      <c r="I34" s="13"/>
    </row>
    <row r="35" spans="1:9" ht="38.25" x14ac:dyDescent="0.2">
      <c r="A35" s="67" t="s">
        <v>220</v>
      </c>
      <c r="B35" s="137"/>
      <c r="C35" s="137"/>
      <c r="D35" s="137"/>
      <c r="E35" s="138"/>
      <c r="F35" s="72" t="s">
        <v>221</v>
      </c>
      <c r="G35" s="72" t="s">
        <v>216</v>
      </c>
      <c r="H35" s="72" t="s">
        <v>217</v>
      </c>
      <c r="I35" s="72" t="s">
        <v>222</v>
      </c>
    </row>
    <row r="36" spans="1:9" x14ac:dyDescent="0.2">
      <c r="A36" s="15" t="s">
        <v>223</v>
      </c>
      <c r="B36" s="16"/>
      <c r="C36" s="16"/>
      <c r="D36" s="16"/>
      <c r="E36" s="17"/>
      <c r="F36" s="220">
        <f>EXPENSES!I19-EXPENSES!I10</f>
        <v>0</v>
      </c>
      <c r="G36" s="9"/>
      <c r="H36" s="213" t="s">
        <v>35</v>
      </c>
      <c r="I36" s="296">
        <f>F36*(1+H36)^H36</f>
        <v>0</v>
      </c>
    </row>
    <row r="37" spans="1:9" x14ac:dyDescent="0.2">
      <c r="A37" s="99" t="s">
        <v>397</v>
      </c>
      <c r="B37" s="16"/>
      <c r="C37" s="16"/>
      <c r="D37" s="16"/>
      <c r="E37" s="17"/>
      <c r="F37" s="220">
        <f>EXPENSES!I10</f>
        <v>0</v>
      </c>
      <c r="G37" s="23"/>
      <c r="H37" s="24"/>
      <c r="I37" s="220">
        <f>I31*EXPENSES!F10</f>
        <v>0</v>
      </c>
    </row>
    <row r="38" spans="1:9" x14ac:dyDescent="0.2">
      <c r="A38" s="15" t="s">
        <v>224</v>
      </c>
      <c r="B38" s="16"/>
      <c r="C38" s="16"/>
      <c r="D38" s="16"/>
      <c r="E38" s="17"/>
      <c r="F38" s="220">
        <f>EXPENSES!I28</f>
        <v>0</v>
      </c>
      <c r="G38" s="9"/>
      <c r="H38" s="213" t="s">
        <v>35</v>
      </c>
      <c r="I38" s="296">
        <f>F38*(1+H38)^H38</f>
        <v>0</v>
      </c>
    </row>
    <row r="39" spans="1:9" x14ac:dyDescent="0.2">
      <c r="A39" s="15" t="s">
        <v>225</v>
      </c>
      <c r="B39" s="16"/>
      <c r="C39" s="16"/>
      <c r="D39" s="16"/>
      <c r="E39" s="17"/>
      <c r="F39" s="220">
        <f>EXPENSES!I53</f>
        <v>0</v>
      </c>
      <c r="G39" s="9"/>
      <c r="H39" s="213" t="s">
        <v>35</v>
      </c>
      <c r="I39" s="296">
        <f>F39*(1+H39)^H39</f>
        <v>0</v>
      </c>
    </row>
    <row r="40" spans="1:9" x14ac:dyDescent="0.2">
      <c r="A40" s="15" t="s">
        <v>128</v>
      </c>
      <c r="B40" s="16"/>
      <c r="C40" s="16"/>
      <c r="D40" s="16"/>
      <c r="E40" s="17"/>
      <c r="F40" s="220">
        <f>EXPENSES!I66</f>
        <v>0</v>
      </c>
      <c r="G40" s="9"/>
      <c r="H40" s="213" t="s">
        <v>35</v>
      </c>
      <c r="I40" s="296">
        <f>F40*(1+H40)^H40</f>
        <v>0</v>
      </c>
    </row>
    <row r="41" spans="1:9" x14ac:dyDescent="0.2">
      <c r="A41" s="99" t="s">
        <v>571</v>
      </c>
      <c r="B41" s="16"/>
      <c r="C41" s="16"/>
      <c r="D41" s="16"/>
      <c r="E41" s="17"/>
      <c r="F41" s="220">
        <f>EXPENSES!I68</f>
        <v>0</v>
      </c>
      <c r="G41" s="24"/>
      <c r="H41" s="24"/>
      <c r="I41" s="296">
        <f>F41</f>
        <v>0</v>
      </c>
    </row>
    <row r="42" spans="1:9" s="50" customFormat="1" x14ac:dyDescent="0.2">
      <c r="A42" s="21" t="s">
        <v>226</v>
      </c>
      <c r="B42" s="21"/>
      <c r="C42" s="3"/>
      <c r="D42" s="3"/>
      <c r="E42" s="3"/>
      <c r="F42" s="224">
        <f>+SUM(F36:F41)</f>
        <v>0</v>
      </c>
      <c r="G42" s="3"/>
      <c r="H42" s="3"/>
      <c r="I42" s="224">
        <f>+SUM(I36:I41)</f>
        <v>0</v>
      </c>
    </row>
    <row r="43" spans="1:9" s="50" customFormat="1" x14ac:dyDescent="0.2">
      <c r="A43" s="21" t="s">
        <v>399</v>
      </c>
      <c r="B43" s="21"/>
      <c r="C43" s="21"/>
      <c r="D43" s="21"/>
      <c r="E43" s="21"/>
      <c r="F43" s="21"/>
      <c r="G43" s="21"/>
      <c r="H43" s="21"/>
      <c r="I43" s="224">
        <f>I31-I42</f>
        <v>0</v>
      </c>
    </row>
    <row r="44" spans="1:9" s="50" customFormat="1" x14ac:dyDescent="0.2">
      <c r="A44" s="21" t="s">
        <v>227</v>
      </c>
      <c r="B44" s="21"/>
      <c r="C44" s="21"/>
      <c r="D44" s="21"/>
      <c r="E44" s="21"/>
      <c r="F44" s="21"/>
      <c r="G44" s="21"/>
      <c r="H44" s="21"/>
      <c r="I44" s="451">
        <f>(-H59)</f>
        <v>0</v>
      </c>
    </row>
    <row r="45" spans="1:9" s="50" customFormat="1" x14ac:dyDescent="0.2">
      <c r="A45" s="21" t="s">
        <v>228</v>
      </c>
      <c r="B45" s="21"/>
      <c r="C45" s="21"/>
      <c r="D45" s="21"/>
      <c r="E45" s="21"/>
      <c r="F45" s="21"/>
      <c r="G45" s="21"/>
      <c r="H45" s="21"/>
      <c r="I45" s="451">
        <f>(-H71)</f>
        <v>0</v>
      </c>
    </row>
    <row r="46" spans="1:9" s="50" customFormat="1" x14ac:dyDescent="0.2">
      <c r="A46" s="21" t="s">
        <v>400</v>
      </c>
      <c r="B46" s="21"/>
      <c r="C46" s="21"/>
      <c r="D46" s="21"/>
      <c r="E46" s="21"/>
      <c r="F46" s="21"/>
      <c r="G46" s="21"/>
      <c r="H46" s="21"/>
      <c r="I46" s="224">
        <f>I43+I44+I45</f>
        <v>0</v>
      </c>
    </row>
    <row r="48" spans="1:9" x14ac:dyDescent="0.2">
      <c r="A48" s="139" t="s">
        <v>148</v>
      </c>
      <c r="B48" s="52"/>
      <c r="C48" s="52"/>
      <c r="D48" s="52"/>
      <c r="E48" s="52"/>
      <c r="F48" s="52"/>
      <c r="G48" s="52"/>
      <c r="H48" s="52"/>
      <c r="I48" s="52"/>
    </row>
    <row r="50" spans="1:10" x14ac:dyDescent="0.2">
      <c r="A50" s="21" t="s">
        <v>149</v>
      </c>
    </row>
    <row r="51" spans="1:10" ht="25.5" x14ac:dyDescent="0.2">
      <c r="A51" s="67" t="s">
        <v>150</v>
      </c>
      <c r="B51" s="98"/>
      <c r="C51" s="67" t="s">
        <v>151</v>
      </c>
      <c r="D51" s="72" t="s">
        <v>152</v>
      </c>
      <c r="E51" s="72" t="s">
        <v>154</v>
      </c>
      <c r="F51" s="97" t="s">
        <v>155</v>
      </c>
      <c r="G51" s="2" t="s">
        <v>156</v>
      </c>
      <c r="H51" s="72" t="s">
        <v>153</v>
      </c>
      <c r="I51" s="72" t="s">
        <v>171</v>
      </c>
      <c r="J51" s="37"/>
    </row>
    <row r="52" spans="1:10" x14ac:dyDescent="0.2">
      <c r="A52" s="38" t="s">
        <v>158</v>
      </c>
      <c r="B52" s="39"/>
      <c r="C52" s="15"/>
      <c r="D52" s="353">
        <f>SOURCES!F7</f>
        <v>0</v>
      </c>
      <c r="E52" s="202" t="str">
        <f>+SOURCES!H7</f>
        <v>%</v>
      </c>
      <c r="F52" s="251">
        <f>SOURCES!I7</f>
        <v>0</v>
      </c>
      <c r="G52" s="251">
        <f>SOURCES!J7</f>
        <v>0</v>
      </c>
      <c r="H52" s="220">
        <f>SOURCES!G7</f>
        <v>0</v>
      </c>
      <c r="I52" s="220">
        <f>SOURCES!K7</f>
        <v>0</v>
      </c>
      <c r="J52" s="8"/>
    </row>
    <row r="53" spans="1:10" x14ac:dyDescent="0.2">
      <c r="A53" s="38" t="s">
        <v>159</v>
      </c>
      <c r="B53" s="39"/>
      <c r="C53" s="15"/>
      <c r="D53" s="353">
        <f>SOURCES!F8</f>
        <v>0</v>
      </c>
      <c r="E53" s="202" t="str">
        <f>+SOURCES!H8</f>
        <v>%</v>
      </c>
      <c r="F53" s="251">
        <f>SOURCES!I8</f>
        <v>0</v>
      </c>
      <c r="G53" s="251">
        <f>SOURCES!J8</f>
        <v>0</v>
      </c>
      <c r="H53" s="222">
        <f>SOURCES!G8</f>
        <v>0</v>
      </c>
      <c r="I53" s="220">
        <f>SOURCES!K8</f>
        <v>0</v>
      </c>
      <c r="J53" s="8"/>
    </row>
    <row r="54" spans="1:10" x14ac:dyDescent="0.2">
      <c r="A54" s="38" t="s">
        <v>160</v>
      </c>
      <c r="B54" s="39"/>
      <c r="C54" s="15"/>
      <c r="D54" s="353">
        <f>SOURCES!F9</f>
        <v>0</v>
      </c>
      <c r="E54" s="202" t="str">
        <f>SOURCES!H9</f>
        <v>%</v>
      </c>
      <c r="F54" s="251">
        <f>SOURCES!I9</f>
        <v>0</v>
      </c>
      <c r="G54" s="251">
        <f>SOURCES!J9</f>
        <v>0</v>
      </c>
      <c r="H54" s="222">
        <f>SOURCES!G9</f>
        <v>0</v>
      </c>
      <c r="I54" s="220">
        <f>SOURCES!K9</f>
        <v>0</v>
      </c>
      <c r="J54" s="8"/>
    </row>
    <row r="55" spans="1:10" x14ac:dyDescent="0.2">
      <c r="A55" s="38" t="s">
        <v>643</v>
      </c>
      <c r="B55" s="39"/>
      <c r="C55" s="140" t="s">
        <v>401</v>
      </c>
      <c r="D55" s="353">
        <f>SOURCES!F10</f>
        <v>0</v>
      </c>
      <c r="E55" s="202" t="str">
        <f>SOURCES!H10</f>
        <v>%</v>
      </c>
      <c r="F55" s="251">
        <f>SOURCES!I10</f>
        <v>0</v>
      </c>
      <c r="G55" s="251">
        <f>SOURCES!J10</f>
        <v>0</v>
      </c>
      <c r="H55" s="222">
        <f>SOURCES!G10</f>
        <v>0</v>
      </c>
      <c r="I55" s="220">
        <f>SOURCES!K10</f>
        <v>0</v>
      </c>
      <c r="J55" s="8"/>
    </row>
    <row r="56" spans="1:10" x14ac:dyDescent="0.2">
      <c r="A56" s="38" t="s">
        <v>162</v>
      </c>
      <c r="B56" s="39"/>
      <c r="C56" s="140" t="s">
        <v>401</v>
      </c>
      <c r="D56" s="353">
        <f>SOURCES!F11</f>
        <v>0</v>
      </c>
      <c r="E56" s="202" t="str">
        <f>SOURCES!H11</f>
        <v>%</v>
      </c>
      <c r="F56" s="251">
        <f>SOURCES!I11</f>
        <v>0</v>
      </c>
      <c r="G56" s="251">
        <f>SOURCES!J11</f>
        <v>0</v>
      </c>
      <c r="H56" s="222">
        <f>SOURCES!G11</f>
        <v>0</v>
      </c>
      <c r="I56" s="220">
        <f>SOURCES!K11</f>
        <v>0</v>
      </c>
      <c r="J56" s="8"/>
    </row>
    <row r="57" spans="1:10" x14ac:dyDescent="0.2">
      <c r="A57" s="283" t="s">
        <v>348</v>
      </c>
      <c r="B57" s="39"/>
      <c r="C57" s="15"/>
      <c r="D57" s="353">
        <f>SOURCES!F12</f>
        <v>0</v>
      </c>
      <c r="E57" s="202" t="str">
        <f>SOURCES!H12</f>
        <v>%</v>
      </c>
      <c r="F57" s="251">
        <f>SOURCES!I12</f>
        <v>0</v>
      </c>
      <c r="G57" s="251">
        <f>SOURCES!J12</f>
        <v>0</v>
      </c>
      <c r="H57" s="222">
        <f>SOURCES!G12</f>
        <v>0</v>
      </c>
      <c r="I57" s="220">
        <f>SOURCES!K12</f>
        <v>0</v>
      </c>
      <c r="J57" s="8"/>
    </row>
    <row r="58" spans="1:10" x14ac:dyDescent="0.2">
      <c r="A58" s="284" t="s">
        <v>340</v>
      </c>
      <c r="B58" s="574"/>
      <c r="C58" s="575"/>
      <c r="D58" s="353">
        <f>SOURCES!F13</f>
        <v>0</v>
      </c>
      <c r="E58" s="202" t="str">
        <f>SOURCES!H13</f>
        <v>%</v>
      </c>
      <c r="F58" s="251">
        <f>SOURCES!I13</f>
        <v>0</v>
      </c>
      <c r="G58" s="251">
        <f>SOURCES!J13</f>
        <v>0</v>
      </c>
      <c r="H58" s="222">
        <f>SOURCES!G13</f>
        <v>0</v>
      </c>
      <c r="I58" s="220">
        <f>SOURCES!K13</f>
        <v>0</v>
      </c>
      <c r="J58" s="8"/>
    </row>
    <row r="59" spans="1:10" x14ac:dyDescent="0.2">
      <c r="A59" s="21" t="s">
        <v>165</v>
      </c>
      <c r="B59" s="8"/>
      <c r="C59" s="8"/>
      <c r="D59" s="8"/>
      <c r="E59" s="8"/>
      <c r="F59" s="8"/>
      <c r="G59" s="8"/>
      <c r="H59" s="220">
        <f>SUM(H52:H58)</f>
        <v>0</v>
      </c>
      <c r="I59" s="220">
        <f>SUM(I52:I58)</f>
        <v>0</v>
      </c>
    </row>
    <row r="61" spans="1:10" x14ac:dyDescent="0.2">
      <c r="A61" s="21" t="s">
        <v>272</v>
      </c>
    </row>
    <row r="62" spans="1:10" ht="25.5" x14ac:dyDescent="0.2">
      <c r="A62" s="67" t="s">
        <v>150</v>
      </c>
      <c r="B62" s="98"/>
      <c r="C62" s="67" t="s">
        <v>151</v>
      </c>
      <c r="D62" s="98"/>
      <c r="E62" s="72"/>
      <c r="F62" s="72" t="s">
        <v>154</v>
      </c>
      <c r="G62" s="72" t="s">
        <v>156</v>
      </c>
      <c r="H62" s="72" t="s">
        <v>153</v>
      </c>
      <c r="I62" s="72" t="s">
        <v>171</v>
      </c>
      <c r="J62" s="37"/>
    </row>
    <row r="63" spans="1:10" x14ac:dyDescent="0.2">
      <c r="A63" s="38" t="s">
        <v>643</v>
      </c>
      <c r="B63" s="39"/>
      <c r="C63" s="140" t="s">
        <v>344</v>
      </c>
      <c r="D63" s="17"/>
      <c r="E63" s="287"/>
      <c r="F63" s="285" t="str">
        <f>SOURCES!I19</f>
        <v>%</v>
      </c>
      <c r="G63" s="251">
        <f>SOURCES!J19</f>
        <v>0</v>
      </c>
      <c r="H63" s="220" t="str">
        <f>SOURCES!H19</f>
        <v>$</v>
      </c>
      <c r="I63" s="220">
        <f>SOURCES!K19</f>
        <v>0</v>
      </c>
      <c r="J63" s="8"/>
    </row>
    <row r="64" spans="1:10" x14ac:dyDescent="0.2">
      <c r="A64" s="449" t="s">
        <v>576</v>
      </c>
      <c r="B64" s="450"/>
      <c r="C64" s="140" t="s">
        <v>344</v>
      </c>
      <c r="D64" s="17"/>
      <c r="E64" s="287"/>
      <c r="F64" s="285">
        <f>SOURCES!I20</f>
        <v>0</v>
      </c>
      <c r="G64" s="251">
        <f>SOURCES!J20</f>
        <v>0</v>
      </c>
      <c r="H64" s="220">
        <f>SOURCES!H20</f>
        <v>0</v>
      </c>
      <c r="I64" s="220">
        <f>SOURCES!K20</f>
        <v>0</v>
      </c>
      <c r="J64" s="8"/>
    </row>
    <row r="65" spans="1:10" x14ac:dyDescent="0.2">
      <c r="A65" s="38" t="s">
        <v>162</v>
      </c>
      <c r="B65" s="39"/>
      <c r="C65" s="99" t="s">
        <v>344</v>
      </c>
      <c r="D65" s="17"/>
      <c r="E65" s="287"/>
      <c r="F65" s="285" t="str">
        <f>SOURCES!I21</f>
        <v>%</v>
      </c>
      <c r="G65" s="251">
        <f>SOURCES!J21</f>
        <v>0</v>
      </c>
      <c r="H65" s="214">
        <f>SOURCES!H21</f>
        <v>0</v>
      </c>
      <c r="I65" s="220">
        <f>SOURCES!K21</f>
        <v>0</v>
      </c>
      <c r="J65" s="8"/>
    </row>
    <row r="66" spans="1:10" x14ac:dyDescent="0.2">
      <c r="A66" s="143" t="s">
        <v>348</v>
      </c>
      <c r="B66" s="39"/>
      <c r="C66" s="15"/>
      <c r="D66" s="17"/>
      <c r="E66" s="288"/>
      <c r="F66" s="286" t="str">
        <f>SOURCES!I22</f>
        <v>%</v>
      </c>
      <c r="G66" s="251">
        <f>SOURCES!J22</f>
        <v>0</v>
      </c>
      <c r="H66" s="214">
        <f>SOURCES!H22</f>
        <v>0</v>
      </c>
      <c r="I66" s="220">
        <f>SOURCES!K22</f>
        <v>0</v>
      </c>
      <c r="J66" s="8"/>
    </row>
    <row r="67" spans="1:10" x14ac:dyDescent="0.2">
      <c r="A67" s="141" t="s">
        <v>161</v>
      </c>
      <c r="B67" s="39"/>
      <c r="C67" s="99" t="s">
        <v>344</v>
      </c>
      <c r="D67" s="16"/>
      <c r="E67" s="144"/>
      <c r="F67" s="171"/>
      <c r="G67" s="65"/>
      <c r="H67" s="90"/>
      <c r="I67" s="220">
        <f>SOURCES!K23</f>
        <v>0</v>
      </c>
      <c r="J67" s="8"/>
    </row>
    <row r="68" spans="1:10" x14ac:dyDescent="0.2">
      <c r="A68" s="141" t="s">
        <v>589</v>
      </c>
      <c r="B68" s="39"/>
      <c r="C68" s="15"/>
      <c r="D68" s="17"/>
      <c r="E68" s="144"/>
      <c r="F68" s="171"/>
      <c r="G68" s="65"/>
      <c r="H68" s="90"/>
      <c r="I68" s="220">
        <f>SOURCES!K24</f>
        <v>0</v>
      </c>
      <c r="J68" s="8"/>
    </row>
    <row r="69" spans="1:10" x14ac:dyDescent="0.2">
      <c r="A69" s="141" t="s">
        <v>340</v>
      </c>
      <c r="B69" s="39"/>
      <c r="C69" s="99"/>
      <c r="D69" s="16"/>
      <c r="E69" s="144"/>
      <c r="F69" s="171"/>
      <c r="G69" s="65"/>
      <c r="H69" s="90"/>
      <c r="I69" s="220">
        <f>SOURCES!K25</f>
        <v>0</v>
      </c>
      <c r="J69" s="8"/>
    </row>
    <row r="70" spans="1:10" x14ac:dyDescent="0.2">
      <c r="A70" s="141" t="s">
        <v>340</v>
      </c>
      <c r="B70" s="39"/>
      <c r="C70" s="99"/>
      <c r="D70" s="16"/>
      <c r="E70" s="144"/>
      <c r="F70" s="171"/>
      <c r="G70" s="65"/>
      <c r="H70" s="90"/>
      <c r="I70" s="220">
        <f>SOURCES!K26</f>
        <v>0</v>
      </c>
      <c r="J70" s="8"/>
    </row>
    <row r="71" spans="1:10" x14ac:dyDescent="0.2">
      <c r="A71" s="21" t="s">
        <v>168</v>
      </c>
      <c r="B71" s="8"/>
      <c r="C71" s="8"/>
      <c r="D71" s="8"/>
      <c r="E71" s="8"/>
      <c r="F71" s="8"/>
      <c r="G71" s="8"/>
      <c r="H71" s="220">
        <f>+SUM(H63:H66)</f>
        <v>0</v>
      </c>
      <c r="I71" s="220">
        <f>+SUM(I63:I68)</f>
        <v>0</v>
      </c>
      <c r="J71" s="8"/>
    </row>
    <row r="72" spans="1:10" x14ac:dyDescent="0.2">
      <c r="A72" s="8"/>
      <c r="B72" s="8"/>
      <c r="C72" s="8"/>
      <c r="D72" s="8"/>
      <c r="E72" s="8"/>
      <c r="F72" s="8"/>
      <c r="G72" s="8"/>
      <c r="H72" s="8"/>
      <c r="I72" s="8"/>
      <c r="J72" s="8"/>
    </row>
    <row r="73" spans="1:10" x14ac:dyDescent="0.2">
      <c r="A73" s="21" t="s">
        <v>169</v>
      </c>
      <c r="B73" s="8"/>
      <c r="C73" s="8"/>
      <c r="D73" s="8"/>
      <c r="E73" s="8"/>
      <c r="F73" s="8"/>
      <c r="G73" s="8"/>
      <c r="H73" s="37"/>
      <c r="J73" s="37"/>
    </row>
    <row r="74" spans="1:10" x14ac:dyDescent="0.2">
      <c r="A74" s="76" t="s">
        <v>271</v>
      </c>
      <c r="B74" s="145"/>
      <c r="C74" s="145"/>
      <c r="D74" s="145"/>
      <c r="E74" s="77"/>
      <c r="F74" s="76" t="s">
        <v>170</v>
      </c>
      <c r="G74" s="145"/>
      <c r="H74" s="146"/>
      <c r="I74" s="91" t="s">
        <v>171</v>
      </c>
      <c r="J74" s="37"/>
    </row>
    <row r="75" spans="1:10" x14ac:dyDescent="0.2">
      <c r="A75" s="99" t="s">
        <v>489</v>
      </c>
      <c r="B75" s="16"/>
      <c r="C75" s="16"/>
      <c r="D75" s="16"/>
      <c r="E75" s="105"/>
      <c r="F75" s="103"/>
      <c r="G75" s="104"/>
      <c r="H75" s="105"/>
      <c r="I75" s="223">
        <f>SOURCES!K33</f>
        <v>0</v>
      </c>
      <c r="J75" s="8"/>
    </row>
    <row r="76" spans="1:10" x14ac:dyDescent="0.2">
      <c r="A76" s="99" t="s">
        <v>490</v>
      </c>
      <c r="B76" s="16"/>
      <c r="C76" s="16"/>
      <c r="D76" s="16"/>
      <c r="E76" s="105"/>
      <c r="F76" s="103"/>
      <c r="G76" s="104"/>
      <c r="H76" s="105"/>
      <c r="I76" s="223">
        <f>SOURCES!K34</f>
        <v>0</v>
      </c>
      <c r="J76" s="8"/>
    </row>
    <row r="77" spans="1:10" x14ac:dyDescent="0.2">
      <c r="A77" s="99" t="s">
        <v>349</v>
      </c>
      <c r="B77" s="16"/>
      <c r="C77" s="16"/>
      <c r="D77" s="16"/>
      <c r="E77" s="105"/>
      <c r="F77" s="103"/>
      <c r="G77" s="104"/>
      <c r="H77" s="105"/>
      <c r="I77" s="223">
        <f>SOURCES!K35</f>
        <v>0</v>
      </c>
      <c r="J77" s="8"/>
    </row>
    <row r="78" spans="1:10" x14ac:dyDescent="0.2">
      <c r="A78" s="99" t="s">
        <v>469</v>
      </c>
      <c r="B78" s="16"/>
      <c r="C78" s="16"/>
      <c r="D78" s="16"/>
      <c r="E78" s="105"/>
      <c r="F78" s="103"/>
      <c r="G78" s="104"/>
      <c r="H78" s="105"/>
      <c r="I78" s="223">
        <f>SOURCES!K36</f>
        <v>0</v>
      </c>
      <c r="J78" s="8"/>
    </row>
    <row r="79" spans="1:10" x14ac:dyDescent="0.2">
      <c r="A79" s="99" t="s">
        <v>7</v>
      </c>
      <c r="B79" s="16"/>
      <c r="C79" s="16"/>
      <c r="D79" s="16"/>
      <c r="E79" s="105"/>
      <c r="F79" s="103"/>
      <c r="G79" s="104"/>
      <c r="H79" s="105"/>
      <c r="I79" s="223">
        <f>SOURCES!K37</f>
        <v>0</v>
      </c>
      <c r="J79" s="8"/>
    </row>
    <row r="80" spans="1:10" x14ac:dyDescent="0.2">
      <c r="A80" s="21" t="s">
        <v>172</v>
      </c>
      <c r="B80" s="8"/>
      <c r="C80" s="8"/>
      <c r="D80" s="8"/>
      <c r="E80" s="8"/>
      <c r="F80" s="8"/>
      <c r="G80" s="8"/>
      <c r="H80" s="8"/>
      <c r="I80" s="297">
        <f>+SUM(I75:I78)</f>
        <v>0</v>
      </c>
    </row>
    <row r="81" spans="1:10" x14ac:dyDescent="0.2">
      <c r="A81" s="21" t="s">
        <v>403</v>
      </c>
      <c r="B81" s="8"/>
      <c r="C81" s="8"/>
      <c r="D81" s="8"/>
      <c r="F81" s="7"/>
      <c r="G81" s="7"/>
      <c r="H81" s="12"/>
      <c r="I81" s="297">
        <f>I59+I71+I80</f>
        <v>0</v>
      </c>
      <c r="J81" s="8"/>
    </row>
    <row r="82" spans="1:10" x14ac:dyDescent="0.2">
      <c r="A82" s="8"/>
      <c r="B82" s="8"/>
      <c r="C82" s="8"/>
      <c r="D82" s="8"/>
      <c r="E82" s="8"/>
      <c r="F82" s="8"/>
      <c r="G82" s="8"/>
      <c r="H82" s="8"/>
      <c r="I82" s="8"/>
      <c r="J82" s="8"/>
    </row>
    <row r="83" spans="1:10" x14ac:dyDescent="0.2">
      <c r="A83" s="139" t="s">
        <v>140</v>
      </c>
      <c r="B83" s="52"/>
      <c r="C83" s="52"/>
      <c r="D83" s="52"/>
      <c r="E83" s="52"/>
      <c r="F83" s="52"/>
      <c r="G83" s="52"/>
      <c r="H83" s="142"/>
      <c r="I83" s="31"/>
      <c r="J83" s="35"/>
    </row>
    <row r="84" spans="1:10" x14ac:dyDescent="0.2">
      <c r="A84" s="121"/>
      <c r="B84" s="8"/>
      <c r="C84" s="8"/>
      <c r="D84" s="8"/>
      <c r="E84" s="8"/>
      <c r="F84" s="8"/>
      <c r="G84" s="8"/>
      <c r="H84" s="35"/>
      <c r="J84" s="35"/>
    </row>
    <row r="85" spans="1:10" x14ac:dyDescent="0.2">
      <c r="A85" s="76" t="s">
        <v>352</v>
      </c>
      <c r="B85" s="92"/>
      <c r="C85" s="92"/>
      <c r="D85" s="92"/>
      <c r="E85" s="92"/>
      <c r="F85" s="92"/>
      <c r="G85" s="92"/>
      <c r="H85" s="119"/>
      <c r="I85" s="147" t="s">
        <v>171</v>
      </c>
      <c r="J85" s="35"/>
    </row>
    <row r="86" spans="1:10" x14ac:dyDescent="0.2">
      <c r="A86" s="103" t="s">
        <v>229</v>
      </c>
      <c r="B86" s="104"/>
      <c r="C86" s="104"/>
      <c r="D86" s="104"/>
      <c r="E86" s="104"/>
      <c r="F86" s="104"/>
      <c r="G86" s="104"/>
      <c r="H86" s="105"/>
      <c r="I86" s="223">
        <f>USES!F15</f>
        <v>0</v>
      </c>
      <c r="J86" s="8"/>
    </row>
    <row r="87" spans="1:10" x14ac:dyDescent="0.2">
      <c r="A87" s="103" t="s">
        <v>230</v>
      </c>
      <c r="B87" s="104"/>
      <c r="C87" s="104"/>
      <c r="D87" s="104"/>
      <c r="E87" s="104"/>
      <c r="F87" s="104"/>
      <c r="G87" s="104"/>
      <c r="H87" s="105"/>
      <c r="I87" s="223">
        <f>USES!F33</f>
        <v>0</v>
      </c>
      <c r="J87" s="8"/>
    </row>
    <row r="88" spans="1:10" x14ac:dyDescent="0.2">
      <c r="A88" s="103" t="s">
        <v>142</v>
      </c>
      <c r="B88" s="104"/>
      <c r="C88" s="104"/>
      <c r="D88" s="104"/>
      <c r="E88" s="104"/>
      <c r="F88" s="104"/>
      <c r="G88" s="104"/>
      <c r="H88" s="105"/>
      <c r="I88" s="223">
        <f>USES!F49</f>
        <v>0</v>
      </c>
      <c r="J88" s="8"/>
    </row>
    <row r="89" spans="1:10" x14ac:dyDescent="0.2">
      <c r="A89" s="103" t="s">
        <v>143</v>
      </c>
      <c r="B89" s="104"/>
      <c r="C89" s="104"/>
      <c r="D89" s="104"/>
      <c r="E89" s="104"/>
      <c r="F89" s="104"/>
      <c r="G89" s="104"/>
      <c r="H89" s="105"/>
      <c r="I89" s="223">
        <f>USES!F63</f>
        <v>0</v>
      </c>
      <c r="J89" s="8"/>
    </row>
    <row r="90" spans="1:10" x14ac:dyDescent="0.2">
      <c r="A90" s="103" t="s">
        <v>145</v>
      </c>
      <c r="B90" s="104"/>
      <c r="C90" s="104"/>
      <c r="D90" s="104"/>
      <c r="E90" s="104"/>
      <c r="F90" s="104"/>
      <c r="G90" s="104"/>
      <c r="H90" s="105"/>
      <c r="I90" s="223">
        <f>+SUM(I86:I89)</f>
        <v>0</v>
      </c>
      <c r="J90" s="8"/>
    </row>
    <row r="91" spans="1:10" x14ac:dyDescent="0.2">
      <c r="A91" s="103" t="s">
        <v>144</v>
      </c>
      <c r="B91" s="104"/>
      <c r="C91" s="104"/>
      <c r="D91" s="104"/>
      <c r="E91" s="104"/>
      <c r="F91" s="104"/>
      <c r="G91" s="104"/>
      <c r="H91" s="105"/>
      <c r="I91" s="223">
        <f>USES!I122</f>
        <v>0</v>
      </c>
      <c r="J91" s="8"/>
    </row>
    <row r="92" spans="1:10" x14ac:dyDescent="0.2">
      <c r="A92" s="103" t="s">
        <v>146</v>
      </c>
      <c r="B92" s="104"/>
      <c r="C92" s="104"/>
      <c r="D92" s="104"/>
      <c r="E92" s="104"/>
      <c r="F92" s="104"/>
      <c r="G92" s="104"/>
      <c r="H92" s="105"/>
      <c r="I92" s="223">
        <f>USES!F87</f>
        <v>0</v>
      </c>
      <c r="J92" s="8"/>
    </row>
    <row r="93" spans="1:10" x14ac:dyDescent="0.2">
      <c r="A93" s="103" t="s">
        <v>231</v>
      </c>
      <c r="B93" s="104"/>
      <c r="C93" s="104"/>
      <c r="D93" s="104"/>
      <c r="E93" s="104"/>
      <c r="F93" s="104"/>
      <c r="G93" s="104"/>
      <c r="H93" s="105"/>
      <c r="I93" s="223">
        <f>USES!F96</f>
        <v>0</v>
      </c>
      <c r="J93" s="8"/>
    </row>
    <row r="94" spans="1:10" x14ac:dyDescent="0.2">
      <c r="A94" s="21" t="s">
        <v>147</v>
      </c>
      <c r="B94" s="8"/>
      <c r="C94" s="8"/>
      <c r="D94" s="8"/>
      <c r="E94" s="8"/>
      <c r="F94" s="8"/>
      <c r="G94" s="8"/>
      <c r="H94" s="8"/>
      <c r="I94" s="242">
        <f>+SUM(I90:I93)</f>
        <v>0</v>
      </c>
      <c r="J94" s="8"/>
    </row>
    <row r="96" spans="1:10" x14ac:dyDescent="0.2">
      <c r="A96" s="30" t="s">
        <v>402</v>
      </c>
      <c r="B96" s="52"/>
      <c r="C96" s="52"/>
      <c r="D96" s="52"/>
      <c r="E96" s="52"/>
      <c r="F96" s="52"/>
      <c r="G96" s="52"/>
      <c r="H96" s="52"/>
      <c r="I96" s="52"/>
    </row>
    <row r="97" spans="1:9" x14ac:dyDescent="0.2">
      <c r="A97" s="10"/>
      <c r="B97" s="10"/>
      <c r="C97" s="10"/>
      <c r="D97" s="10"/>
      <c r="E97" s="10"/>
      <c r="F97" s="10"/>
      <c r="G97" s="10"/>
      <c r="H97" s="10"/>
      <c r="I97" s="10" t="s">
        <v>33</v>
      </c>
    </row>
    <row r="98" spans="1:9" x14ac:dyDescent="0.2">
      <c r="A98" s="10"/>
      <c r="B98" s="10"/>
      <c r="C98" s="10"/>
      <c r="D98" s="10"/>
      <c r="E98" s="10"/>
      <c r="F98" s="10"/>
      <c r="G98" s="10"/>
      <c r="H98" s="10"/>
      <c r="I98" s="10" t="s">
        <v>33</v>
      </c>
    </row>
    <row r="99" spans="1:9" x14ac:dyDescent="0.2">
      <c r="A99" s="10"/>
      <c r="B99" s="10"/>
      <c r="C99" s="10"/>
      <c r="D99" s="10"/>
      <c r="E99" s="10"/>
      <c r="F99" s="10"/>
      <c r="G99" s="10"/>
      <c r="H99" s="10"/>
      <c r="I99" s="10" t="s">
        <v>33</v>
      </c>
    </row>
    <row r="100" spans="1:9" x14ac:dyDescent="0.2">
      <c r="A100" s="10"/>
      <c r="B100" s="10"/>
      <c r="C100" s="10"/>
      <c r="D100" s="10"/>
      <c r="E100" s="10"/>
      <c r="F100" s="10"/>
      <c r="G100" s="10"/>
      <c r="H100" s="10"/>
      <c r="I100" s="10" t="s">
        <v>33</v>
      </c>
    </row>
    <row r="101" spans="1:9" x14ac:dyDescent="0.2">
      <c r="A101" s="10"/>
      <c r="B101" s="10"/>
      <c r="C101" s="10"/>
      <c r="D101" s="10"/>
      <c r="E101" s="10"/>
      <c r="F101" s="10"/>
      <c r="G101" s="10"/>
      <c r="H101" s="10"/>
      <c r="I101" s="10" t="s">
        <v>33</v>
      </c>
    </row>
  </sheetData>
  <customSheetViews>
    <customSheetView guid="{C39AB591-3723-49A0-B177-B840906E8341}" showPageBreaks="1" zeroValues="0">
      <selection activeCell="A67" sqref="A67"/>
      <rowBreaks count="1" manualBreakCount="1">
        <brk id="45" max="16383" man="1"/>
      </rowBreaks>
      <pageMargins left="0.5" right="0.5" top="0.5" bottom="0.75" header="0.5" footer="0.5"/>
      <pageSetup scale="95" firstPageNumber="21" fitToHeight="2" orientation="portrait" useFirstPageNumber="1" horizontalDpi="4294967292" r:id="rId1"/>
      <headerFooter alignWithMargins="0">
        <oddFooter>&amp;L&amp;"Times New Roman,Italic"&amp;8CDA Form 202 (09/23/2008)&amp;C&amp;"Times New Roman,Italic"&amp;9&amp;P&amp;R&amp;"Times New Roman,Italic"&amp;8&amp;A:&amp;D</oddFooter>
      </headerFooter>
    </customSheetView>
    <customSheetView guid="{E132EC1F-F891-4922-AB90-4FA7835D9B5A}" showPageBreaks="1" zeroValues="0" view="pageBreakPreview" topLeftCell="A59">
      <selection activeCell="H8" sqref="H8"/>
      <rowBreaks count="1" manualBreakCount="1">
        <brk id="45" max="16383" man="1"/>
      </rowBreaks>
      <pageMargins left="0.5" right="0.5" top="0.5" bottom="0.75" header="0.5" footer="0.5"/>
      <pageSetup scale="95" firstPageNumber="21" fitToHeight="2" orientation="portrait" useFirstPageNumber="1" horizontalDpi="4294967292" r:id="rId2"/>
      <headerFooter alignWithMargins="0">
        <oddFooter>&amp;L&amp;"Times New Roman,Italic"&amp;8CDA Form 202 (09/23/2008)&amp;C&amp;"Times New Roman,Italic"&amp;9&amp;P&amp;R&amp;"Times New Roman,Italic"&amp;8&amp;A:&amp;D</oddFooter>
      </headerFooter>
    </customSheetView>
    <customSheetView guid="{602BBDD0-2A0B-434E-AE8E-4C472F9AEC01}" showPageBreaks="1" zeroValues="0" view="pageBreakPreview" topLeftCell="A59">
      <selection activeCell="H8" sqref="H8"/>
      <rowBreaks count="1" manualBreakCount="1">
        <brk id="45" max="16383" man="1"/>
      </rowBreaks>
      <pageMargins left="0.5" right="0.5" top="0.5" bottom="0.75" header="0.5" footer="0.5"/>
      <pageSetup scale="95" firstPageNumber="21" fitToHeight="2" orientation="portrait" useFirstPageNumber="1" horizontalDpi="4294967292" r:id="rId3"/>
      <headerFooter alignWithMargins="0">
        <oddFooter>&amp;L&amp;"Times New Roman,Italic"&amp;8CDA Form 202 (09/23/2008)&amp;C&amp;"Times New Roman,Italic"&amp;9&amp;P&amp;R&amp;"Times New Roman,Italic"&amp;8&amp;A:&amp;D</oddFooter>
      </headerFooter>
    </customSheetView>
    <customSheetView guid="{C2565ED2-FB16-4AD9-AFF0-CED4C44F72DA}" showPageBreaks="1" zeroValues="0" view="pageBreakPreview" showRuler="0" topLeftCell="A86">
      <selection activeCell="H8" sqref="H8"/>
      <rowBreaks count="1" manualBreakCount="1">
        <brk id="45" max="16383" man="1"/>
      </rowBreaks>
      <pageMargins left="0.5" right="0.5" top="0.5" bottom="0.75" header="0.5" footer="0.5"/>
      <pageSetup scale="95" firstPageNumber="21" fitToHeight="2" orientation="portrait" useFirstPageNumber="1" horizontalDpi="4294967292" r:id="rId4"/>
      <headerFooter alignWithMargins="0">
        <oddFooter>&amp;L&amp;"Times New Roman,Italic"&amp;8CDA Form 202 (09/23/2008)&amp;C&amp;"Times New Roman,Italic"&amp;9&amp;P&amp;R&amp;"Times New Roman,Italic"&amp;8&amp;A:&amp;D</oddFooter>
      </headerFooter>
    </customSheetView>
    <customSheetView guid="{0A080B76-CAC1-49D6-A14B-9DA724D07E2A}" showPageBreaks="1" zeroValues="0" view="pageBreakPreview" showRuler="0">
      <selection activeCell="I18" sqref="I18"/>
      <rowBreaks count="1" manualBreakCount="1">
        <brk id="45" max="16383" man="1"/>
      </rowBreaks>
      <pageMargins left="0.5" right="0.5" top="0.5" bottom="0.75" header="0.5" footer="0.5"/>
      <pageSetup scale="95" firstPageNumber="21" fitToHeight="2" orientation="portrait" useFirstPageNumber="1" horizontalDpi="4294967292" r:id="rId5"/>
      <headerFooter alignWithMargins="0">
        <oddFooter>&amp;L&amp;"Times New Roman,Italic"&amp;8CDA Form 202 (07/01/2008)&amp;C&amp;"Times New Roman,Italic"&amp;9&amp;P&amp;R&amp;"Times New Roman,Italic"&amp;8GENERAL INFORMATION:&amp;D</oddFooter>
      </headerFooter>
    </customSheetView>
    <customSheetView guid="{DC289960-5C22-11D6-B699-00010261CDBB}" zeroValues="0" showRuler="0" topLeftCell="A64">
      <selection activeCell="I44" sqref="I44"/>
      <rowBreaks count="1" manualBreakCount="1">
        <brk id="45" max="16383" man="1"/>
      </rowBreaks>
      <pageMargins left="0.5" right="0.5" top="0.5" bottom="0.75" header="0.5" footer="0.5"/>
      <pageSetup firstPageNumber="19" orientation="portrait" useFirstPageNumber="1" horizontalDpi="4294967292" r:id="rId6"/>
      <headerFooter alignWithMargins="0"/>
    </customSheetView>
    <customSheetView guid="{714B32FB-A92F-4F7C-8495-8C3BCEB888AE}" showPageBreaks="1" zeroValues="0" view="pageBreakPreview" showRuler="0">
      <selection activeCell="G12" sqref="G12"/>
      <rowBreaks count="1" manualBreakCount="1">
        <brk id="45" max="16383" man="1"/>
      </rowBreaks>
      <pageMargins left="0.5" right="0.5" top="0.5" bottom="0.75" header="0.5" footer="0.5"/>
      <pageSetup scale="95" firstPageNumber="21" fitToHeight="2" orientation="portrait" useFirstPageNumber="1" horizontalDpi="4294967292" r:id="rId7"/>
      <headerFooter alignWithMargins="0">
        <oddFooter>&amp;L&amp;"Times New Roman,Italic"&amp;8CDA Form 202 (07/01/2008)&amp;C&amp;"Times New Roman,Italic"&amp;9&amp;P&amp;R&amp;"Times New Roman,Italic"&amp;8GENERAL INFORMATION:&amp;D</oddFooter>
      </headerFooter>
    </customSheetView>
    <customSheetView guid="{A1879216-4226-4AD8-8303-3842A38BCF1B}" showPageBreaks="1" zeroValues="0" view="pageBreakPreview" showRuler="0" topLeftCell="A86">
      <selection activeCell="H8" sqref="H8"/>
      <rowBreaks count="1" manualBreakCount="1">
        <brk id="45" max="16383" man="1"/>
      </rowBreaks>
      <pageMargins left="0.5" right="0.5" top="0.5" bottom="0.75" header="0.5" footer="0.5"/>
      <pageSetup scale="95" firstPageNumber="21" fitToHeight="2" orientation="portrait" useFirstPageNumber="1" horizontalDpi="4294967292" r:id="rId8"/>
      <headerFooter alignWithMargins="0">
        <oddFooter>&amp;L&amp;"Times New Roman,Italic"&amp;8CDA Form 202 (09/23/2008)&amp;C&amp;"Times New Roman,Italic"&amp;9&amp;P&amp;R&amp;"Times New Roman,Italic"&amp;8&amp;A:&amp;D</oddFooter>
      </headerFooter>
    </customSheetView>
    <customSheetView guid="{3B78583D-5B6A-4751-8EF2-A2270A01FB56}" showPageBreaks="1" zeroValues="0" view="pageBreakPreview" topLeftCell="A59">
      <selection activeCell="H8" sqref="H8"/>
      <rowBreaks count="1" manualBreakCount="1">
        <brk id="45" max="16383" man="1"/>
      </rowBreaks>
      <pageMargins left="0.5" right="0.5" top="0.5" bottom="0.75" header="0.5" footer="0.5"/>
      <pageSetup scale="95" firstPageNumber="21" fitToHeight="2" orientation="portrait" useFirstPageNumber="1" horizontalDpi="4294967292" r:id="rId9"/>
      <headerFooter alignWithMargins="0">
        <oddFooter>&amp;L&amp;"Times New Roman,Italic"&amp;8CDA Form 202 (09/23/2008)&amp;C&amp;"Times New Roman,Italic"&amp;9&amp;P&amp;R&amp;"Times New Roman,Italic"&amp;8&amp;A:&amp;D</oddFooter>
      </headerFooter>
    </customSheetView>
    <customSheetView guid="{9A1BF858-0700-49AF-A308-5283E02DA063}" showPageBreaks="1" zeroValues="0" view="pageBreakPreview" topLeftCell="A59">
      <selection activeCell="H8" sqref="H8"/>
      <rowBreaks count="1" manualBreakCount="1">
        <brk id="45" max="16383" man="1"/>
      </rowBreaks>
      <pageMargins left="0.5" right="0.5" top="0.5" bottom="0.75" header="0.5" footer="0.5"/>
      <pageSetup scale="95" firstPageNumber="21" fitToHeight="2" orientation="portrait" useFirstPageNumber="1" horizontalDpi="4294967292" r:id="rId10"/>
      <headerFooter alignWithMargins="0">
        <oddFooter>&amp;L&amp;"Times New Roman,Italic"&amp;8CDA Form 202 (09/23/2008)&amp;C&amp;"Times New Roman,Italic"&amp;9&amp;P&amp;R&amp;"Times New Roman,Italic"&amp;8&amp;A:&amp;D</oddFooter>
      </headerFooter>
    </customSheetView>
    <customSheetView guid="{C6533090-8A80-47A4-9BC4-E66215F4127C}" showPageBreaks="1" zeroValues="0" view="pageBreakPreview" topLeftCell="A59">
      <selection activeCell="H8" sqref="H8"/>
      <rowBreaks count="1" manualBreakCount="1">
        <brk id="45" max="16383" man="1"/>
      </rowBreaks>
      <pageMargins left="0.5" right="0.5" top="0.5" bottom="0.75" header="0.5" footer="0.5"/>
      <pageSetup scale="95" firstPageNumber="21" fitToHeight="2" orientation="portrait" useFirstPageNumber="1" horizontalDpi="4294967292" r:id="rId11"/>
      <headerFooter alignWithMargins="0">
        <oddFooter>&amp;L&amp;"Times New Roman,Italic"&amp;8CDA Form 202 (09/23/2008)&amp;C&amp;"Times New Roman,Italic"&amp;9&amp;P&amp;R&amp;"Times New Roman,Italic"&amp;8&amp;A:&amp;D</oddFooter>
      </headerFooter>
    </customSheetView>
    <customSheetView guid="{3659D36C-86F8-45BE-8B0F-DC260D021512}" showPageBreaks="1" zeroValues="0" view="pageBreakPreview" topLeftCell="A59">
      <selection activeCell="H8" sqref="H8"/>
      <rowBreaks count="1" manualBreakCount="1">
        <brk id="45" max="16383" man="1"/>
      </rowBreaks>
      <pageMargins left="0.5" right="0.5" top="0.5" bottom="0.75" header="0.5" footer="0.5"/>
      <pageSetup scale="95" firstPageNumber="21" fitToHeight="2" orientation="portrait" useFirstPageNumber="1" horizontalDpi="4294967292" r:id="rId12"/>
      <headerFooter alignWithMargins="0">
        <oddFooter>&amp;L&amp;"Times New Roman,Italic"&amp;8CDA Form 202 (09/23/2008)&amp;C&amp;"Times New Roman,Italic"&amp;9&amp;P&amp;R&amp;"Times New Roman,Italic"&amp;8&amp;A:&amp;D</oddFooter>
      </headerFooter>
    </customSheetView>
    <customSheetView guid="{8142EFA3-2DB8-4FA0-90CC-65C61CCEFD62}" showPageBreaks="1" zeroValues="0" view="pageBreakPreview" topLeftCell="A59">
      <selection activeCell="H8" sqref="H8"/>
      <rowBreaks count="1" manualBreakCount="1">
        <brk id="45" max="16383" man="1"/>
      </rowBreaks>
      <pageMargins left="0.5" right="0.5" top="0.5" bottom="0.75" header="0.5" footer="0.5"/>
      <pageSetup scale="95" firstPageNumber="21" fitToHeight="2" orientation="portrait" useFirstPageNumber="1" horizontalDpi="4294967292" r:id="rId13"/>
      <headerFooter alignWithMargins="0">
        <oddFooter>&amp;L&amp;"Times New Roman,Italic"&amp;8CDA Form 202 (09/23/2008)&amp;C&amp;"Times New Roman,Italic"&amp;9&amp;P&amp;R&amp;"Times New Roman,Italic"&amp;8&amp;A:&amp;D</oddFooter>
      </headerFooter>
    </customSheetView>
  </customSheetViews>
  <mergeCells count="1">
    <mergeCell ref="B58:C58"/>
  </mergeCells>
  <phoneticPr fontId="17" type="noConversion"/>
  <pageMargins left="0.5" right="0.5" top="0.5" bottom="0.75" header="0.5" footer="0.5"/>
  <pageSetup scale="95" firstPageNumber="18" fitToHeight="2" orientation="portrait" useFirstPageNumber="1" horizontalDpi="4294967292" r:id="rId14"/>
  <headerFooter alignWithMargins="0">
    <oddFooter>&amp;L&amp;"Times New Roman,Italic"&amp;8CDA Form 202 revised 10/25/16&amp;C&amp;"Times New Roman,Italic"&amp;9&amp;P&amp;R&amp;"Times New Roman,Italic"&amp;8&amp;A:&amp;D</oddFooter>
  </headerFooter>
  <rowBreaks count="1" manualBreakCount="1">
    <brk id="4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V43"/>
  <sheetViews>
    <sheetView showZeros="0" view="pageLayout" zoomScaleNormal="100" zoomScaleSheetLayoutView="75" workbookViewId="0">
      <selection activeCell="A2" sqref="A2"/>
    </sheetView>
  </sheetViews>
  <sheetFormatPr defaultColWidth="11.83203125" defaultRowHeight="12.75" x14ac:dyDescent="0.2"/>
  <cols>
    <col min="1" max="1" width="11.83203125" style="6"/>
    <col min="2" max="2" width="14.83203125" style="6" customWidth="1"/>
    <col min="3" max="3" width="11.83203125" style="6"/>
    <col min="4" max="4" width="12.5" style="6" bestFit="1" customWidth="1"/>
    <col min="5" max="5" width="15.33203125" style="6" bestFit="1" customWidth="1"/>
    <col min="6" max="16384" width="11.83203125" style="6"/>
  </cols>
  <sheetData>
    <row r="1" spans="1:22" x14ac:dyDescent="0.2">
      <c r="A1" s="576" t="s">
        <v>466</v>
      </c>
      <c r="B1" s="576"/>
      <c r="C1" s="576"/>
      <c r="D1" s="576"/>
    </row>
    <row r="2" spans="1:22" x14ac:dyDescent="0.2">
      <c r="A2" s="110" t="s">
        <v>232</v>
      </c>
      <c r="B2" s="29"/>
      <c r="C2" s="149" t="s">
        <v>233</v>
      </c>
      <c r="D2" s="149" t="s">
        <v>234</v>
      </c>
      <c r="E2" s="149" t="s">
        <v>235</v>
      </c>
      <c r="F2" s="149" t="s">
        <v>236</v>
      </c>
      <c r="G2" s="149" t="s">
        <v>237</v>
      </c>
      <c r="H2" s="149" t="s">
        <v>238</v>
      </c>
      <c r="I2" s="149" t="s">
        <v>239</v>
      </c>
      <c r="J2" s="149" t="s">
        <v>254</v>
      </c>
      <c r="K2" s="149" t="s">
        <v>255</v>
      </c>
      <c r="L2" s="149" t="s">
        <v>256</v>
      </c>
      <c r="M2" s="149" t="s">
        <v>257</v>
      </c>
      <c r="N2" s="149" t="s">
        <v>258</v>
      </c>
      <c r="O2" s="149" t="s">
        <v>259</v>
      </c>
      <c r="P2" s="149" t="s">
        <v>260</v>
      </c>
      <c r="Q2" s="149" t="s">
        <v>261</v>
      </c>
      <c r="R2" s="149" t="s">
        <v>262</v>
      </c>
      <c r="S2" s="149" t="s">
        <v>263</v>
      </c>
      <c r="T2" s="149" t="s">
        <v>264</v>
      </c>
      <c r="U2" s="149" t="s">
        <v>265</v>
      </c>
      <c r="V2" s="149" t="s">
        <v>266</v>
      </c>
    </row>
    <row r="3" spans="1:22" x14ac:dyDescent="0.2">
      <c r="A3" s="103" t="s">
        <v>199</v>
      </c>
      <c r="B3" s="105"/>
      <c r="C3" s="219">
        <f>SUMMARY!F26</f>
        <v>0</v>
      </c>
      <c r="D3" s="219">
        <f>SUMMARY!H26</f>
        <v>0</v>
      </c>
      <c r="E3" s="219">
        <f>D3+(D3*SUMMARY!$H26)</f>
        <v>0</v>
      </c>
      <c r="F3" s="219">
        <f>E3+(E3*SUMMARY!$H26)</f>
        <v>0</v>
      </c>
      <c r="G3" s="219">
        <f>F3+(F3*SUMMARY!$H26)</f>
        <v>0</v>
      </c>
      <c r="H3" s="219">
        <f>G3+(G3*SUMMARY!$H26)</f>
        <v>0</v>
      </c>
      <c r="I3" s="219">
        <f>H3+(H3*SUMMARY!$H26)</f>
        <v>0</v>
      </c>
      <c r="J3" s="219">
        <f>I3+(I3*SUMMARY!$H26)</f>
        <v>0</v>
      </c>
      <c r="K3" s="219">
        <f>J3+(J3*SUMMARY!$H26)</f>
        <v>0</v>
      </c>
      <c r="L3" s="219">
        <f>K3+(K3*SUMMARY!$H26)</f>
        <v>0</v>
      </c>
      <c r="M3" s="219">
        <f>L3+(L3*SUMMARY!$H26)</f>
        <v>0</v>
      </c>
      <c r="N3" s="219">
        <f>M3+(M3*SUMMARY!$H26)</f>
        <v>0</v>
      </c>
      <c r="O3" s="219">
        <f>N3+(N3*SUMMARY!$H26)</f>
        <v>0</v>
      </c>
      <c r="P3" s="219">
        <f>O3+(O3*SUMMARY!$H26)</f>
        <v>0</v>
      </c>
      <c r="Q3" s="219">
        <f>P3+(P3*SUMMARY!$H26)</f>
        <v>0</v>
      </c>
      <c r="R3" s="219">
        <f>Q3+(Q3*SUMMARY!$H26)</f>
        <v>0</v>
      </c>
      <c r="S3" s="219">
        <f>R3+(R3*SUMMARY!$H26)</f>
        <v>0</v>
      </c>
      <c r="T3" s="219">
        <f>S3+(S3*SUMMARY!$H26)</f>
        <v>0</v>
      </c>
      <c r="U3" s="219">
        <f>T3+(T3*SUMMARY!$H26)</f>
        <v>0</v>
      </c>
      <c r="V3" s="219">
        <f>U3+(U3*SUMMARY!$H26)</f>
        <v>0</v>
      </c>
    </row>
    <row r="4" spans="1:22" x14ac:dyDescent="0.2">
      <c r="A4" s="103" t="s">
        <v>218</v>
      </c>
      <c r="B4" s="105"/>
      <c r="C4" s="219">
        <f>SUMMARY!F27</f>
        <v>0</v>
      </c>
      <c r="D4" s="243">
        <f>C4+(C4*SUMMARY!$H27)</f>
        <v>0</v>
      </c>
      <c r="E4" s="243">
        <f>D4+(D4*SUMMARY!$H27)</f>
        <v>0</v>
      </c>
      <c r="F4" s="243">
        <f>E4+(E4*SUMMARY!$H27)</f>
        <v>0</v>
      </c>
      <c r="G4" s="243">
        <f>F4+(F4*SUMMARY!$H27)</f>
        <v>0</v>
      </c>
      <c r="H4" s="243">
        <f>G4+(G4*SUMMARY!$H27)</f>
        <v>0</v>
      </c>
      <c r="I4" s="243">
        <f>H4+(H4*SUMMARY!$H27)</f>
        <v>0</v>
      </c>
      <c r="J4" s="243">
        <f>I4+(I4*SUMMARY!$H27)</f>
        <v>0</v>
      </c>
      <c r="K4" s="243">
        <f>J4+(J4*SUMMARY!$H27)</f>
        <v>0</v>
      </c>
      <c r="L4" s="243">
        <f>K4+(K4*SUMMARY!$H27)</f>
        <v>0</v>
      </c>
      <c r="M4" s="243">
        <f>L4+(L4*SUMMARY!$H27)</f>
        <v>0</v>
      </c>
      <c r="N4" s="243">
        <f>M4+(M4*SUMMARY!$H27)</f>
        <v>0</v>
      </c>
      <c r="O4" s="243">
        <f>N4+(N4*SUMMARY!$H27)</f>
        <v>0</v>
      </c>
      <c r="P4" s="243">
        <f>O4+(O4*SUMMARY!$H27)</f>
        <v>0</v>
      </c>
      <c r="Q4" s="243">
        <f>P4+(P4*SUMMARY!$H27)</f>
        <v>0</v>
      </c>
      <c r="R4" s="243">
        <f>Q4+(Q4*SUMMARY!$H27)</f>
        <v>0</v>
      </c>
      <c r="S4" s="243">
        <f>R4+(R4*SUMMARY!$H27)</f>
        <v>0</v>
      </c>
      <c r="T4" s="243">
        <f>S4+(S4*SUMMARY!$H27)</f>
        <v>0</v>
      </c>
      <c r="U4" s="243">
        <f>T4+(T4*SUMMARY!$H27)</f>
        <v>0</v>
      </c>
      <c r="V4" s="243">
        <f>U4+(U4*SUMMARY!$H27)</f>
        <v>0</v>
      </c>
    </row>
    <row r="5" spans="1:22" x14ac:dyDescent="0.2">
      <c r="A5" s="103" t="s">
        <v>219</v>
      </c>
      <c r="B5" s="105"/>
      <c r="C5" s="219">
        <f>SUMMARY!F28</f>
        <v>0</v>
      </c>
      <c r="D5" s="253">
        <f>C5+(C5*SUMMARY!$H28)</f>
        <v>0</v>
      </c>
      <c r="E5" s="253">
        <f>D5+(D5*SUMMARY!$H28)</f>
        <v>0</v>
      </c>
      <c r="F5" s="253">
        <f>E5+(E5*SUMMARY!$H28)</f>
        <v>0</v>
      </c>
      <c r="G5" s="253">
        <f>F5+(F5*SUMMARY!$H28)</f>
        <v>0</v>
      </c>
      <c r="H5" s="253">
        <f>G5+(G5*SUMMARY!$H28)</f>
        <v>0</v>
      </c>
      <c r="I5" s="253">
        <f>H5+(H5*SUMMARY!$H28)</f>
        <v>0</v>
      </c>
      <c r="J5" s="253">
        <f>I5+(I5*SUMMARY!$H28)</f>
        <v>0</v>
      </c>
      <c r="K5" s="253">
        <f>J5+(J5*SUMMARY!$H28)</f>
        <v>0</v>
      </c>
      <c r="L5" s="253">
        <f>K5+(K5*SUMMARY!$H28)</f>
        <v>0</v>
      </c>
      <c r="M5" s="253">
        <f>L5+(L5*SUMMARY!$H28)</f>
        <v>0</v>
      </c>
      <c r="N5" s="253">
        <f>M5+(M5*SUMMARY!$H28)</f>
        <v>0</v>
      </c>
      <c r="O5" s="253">
        <f>N5+(N5*SUMMARY!$H28)</f>
        <v>0</v>
      </c>
      <c r="P5" s="253">
        <f>O5+(O5*SUMMARY!$H28)</f>
        <v>0</v>
      </c>
      <c r="Q5" s="253">
        <f>P5+(P5*SUMMARY!$H28)</f>
        <v>0</v>
      </c>
      <c r="R5" s="253">
        <f>Q5+(Q5*SUMMARY!$H28)</f>
        <v>0</v>
      </c>
      <c r="S5" s="253">
        <f>R5+(R5*SUMMARY!$H28)</f>
        <v>0</v>
      </c>
      <c r="T5" s="253">
        <f>S5+(S5*SUMMARY!$H28)</f>
        <v>0</v>
      </c>
      <c r="U5" s="253">
        <f>T5+(T5*SUMMARY!$H28)</f>
        <v>0</v>
      </c>
      <c r="V5" s="253">
        <f>U5+(U5*SUMMARY!$H28)</f>
        <v>0</v>
      </c>
    </row>
    <row r="6" spans="1:22" x14ac:dyDescent="0.2">
      <c r="A6" s="103" t="s">
        <v>240</v>
      </c>
      <c r="B6" s="105"/>
      <c r="C6" s="218">
        <f t="shared" ref="C6:V6" si="0">SUM(C3:C5)</f>
        <v>0</v>
      </c>
      <c r="D6" s="218">
        <f t="shared" si="0"/>
        <v>0</v>
      </c>
      <c r="E6" s="218">
        <f t="shared" si="0"/>
        <v>0</v>
      </c>
      <c r="F6" s="218">
        <f t="shared" si="0"/>
        <v>0</v>
      </c>
      <c r="G6" s="218">
        <f t="shared" si="0"/>
        <v>0</v>
      </c>
      <c r="H6" s="218">
        <f t="shared" si="0"/>
        <v>0</v>
      </c>
      <c r="I6" s="218">
        <f t="shared" si="0"/>
        <v>0</v>
      </c>
      <c r="J6" s="218">
        <f t="shared" si="0"/>
        <v>0</v>
      </c>
      <c r="K6" s="218">
        <f t="shared" si="0"/>
        <v>0</v>
      </c>
      <c r="L6" s="218">
        <f t="shared" si="0"/>
        <v>0</v>
      </c>
      <c r="M6" s="218">
        <f t="shared" si="0"/>
        <v>0</v>
      </c>
      <c r="N6" s="218">
        <f t="shared" si="0"/>
        <v>0</v>
      </c>
      <c r="O6" s="218">
        <f t="shared" si="0"/>
        <v>0</v>
      </c>
      <c r="P6" s="218">
        <f t="shared" si="0"/>
        <v>0</v>
      </c>
      <c r="Q6" s="218">
        <f t="shared" si="0"/>
        <v>0</v>
      </c>
      <c r="R6" s="218">
        <f t="shared" si="0"/>
        <v>0</v>
      </c>
      <c r="S6" s="218">
        <f t="shared" si="0"/>
        <v>0</v>
      </c>
      <c r="T6" s="218">
        <f t="shared" si="0"/>
        <v>0</v>
      </c>
      <c r="U6" s="218">
        <f t="shared" si="0"/>
        <v>0</v>
      </c>
      <c r="V6" s="218">
        <f t="shared" si="0"/>
        <v>0</v>
      </c>
    </row>
    <row r="7" spans="1:22" x14ac:dyDescent="0.2">
      <c r="A7" s="103" t="s">
        <v>241</v>
      </c>
      <c r="B7" s="105"/>
      <c r="C7" s="244">
        <f>-((INCOME!G19*'PRO FORMA'!C3)+(INCOME!E36*'PRO FORMA'!C4)+('PRO FORMA'!C5*INCOME!G52))</f>
        <v>0</v>
      </c>
      <c r="D7" s="244" t="str">
        <f>IF(C7="","",($C$7/$C$6)*D6)</f>
        <v/>
      </c>
      <c r="E7" s="244" t="str">
        <f t="shared" ref="E7:V7" si="1">IF(D7="","",($C$7/$C$6)*E6)</f>
        <v/>
      </c>
      <c r="F7" s="244" t="str">
        <f t="shared" si="1"/>
        <v/>
      </c>
      <c r="G7" s="244" t="str">
        <f t="shared" si="1"/>
        <v/>
      </c>
      <c r="H7" s="244" t="str">
        <f t="shared" si="1"/>
        <v/>
      </c>
      <c r="I7" s="244" t="str">
        <f t="shared" si="1"/>
        <v/>
      </c>
      <c r="J7" s="244" t="str">
        <f t="shared" si="1"/>
        <v/>
      </c>
      <c r="K7" s="244" t="str">
        <f t="shared" si="1"/>
        <v/>
      </c>
      <c r="L7" s="244" t="str">
        <f t="shared" si="1"/>
        <v/>
      </c>
      <c r="M7" s="244" t="str">
        <f t="shared" si="1"/>
        <v/>
      </c>
      <c r="N7" s="244" t="str">
        <f t="shared" si="1"/>
        <v/>
      </c>
      <c r="O7" s="244" t="str">
        <f t="shared" si="1"/>
        <v/>
      </c>
      <c r="P7" s="244" t="str">
        <f t="shared" si="1"/>
        <v/>
      </c>
      <c r="Q7" s="244" t="str">
        <f t="shared" si="1"/>
        <v/>
      </c>
      <c r="R7" s="244" t="str">
        <f t="shared" si="1"/>
        <v/>
      </c>
      <c r="S7" s="244" t="str">
        <f t="shared" si="1"/>
        <v/>
      </c>
      <c r="T7" s="244" t="str">
        <f t="shared" si="1"/>
        <v/>
      </c>
      <c r="U7" s="244" t="str">
        <f t="shared" si="1"/>
        <v/>
      </c>
      <c r="V7" s="244" t="str">
        <f t="shared" si="1"/>
        <v/>
      </c>
    </row>
    <row r="8" spans="1:22" x14ac:dyDescent="0.2">
      <c r="A8" s="103" t="s">
        <v>242</v>
      </c>
      <c r="B8" s="105"/>
      <c r="C8" s="220">
        <f t="shared" ref="C8:V8" si="2">C6+C7</f>
        <v>0</v>
      </c>
      <c r="D8" s="220">
        <f t="shared" si="2"/>
        <v>0</v>
      </c>
      <c r="E8" s="220">
        <f t="shared" si="2"/>
        <v>0</v>
      </c>
      <c r="F8" s="220">
        <f t="shared" si="2"/>
        <v>0</v>
      </c>
      <c r="G8" s="220">
        <f t="shared" si="2"/>
        <v>0</v>
      </c>
      <c r="H8" s="220">
        <f t="shared" si="2"/>
        <v>0</v>
      </c>
      <c r="I8" s="220">
        <f t="shared" si="2"/>
        <v>0</v>
      </c>
      <c r="J8" s="220">
        <f t="shared" si="2"/>
        <v>0</v>
      </c>
      <c r="K8" s="220">
        <f t="shared" si="2"/>
        <v>0</v>
      </c>
      <c r="L8" s="220">
        <f t="shared" si="2"/>
        <v>0</v>
      </c>
      <c r="M8" s="220">
        <f t="shared" si="2"/>
        <v>0</v>
      </c>
      <c r="N8" s="220">
        <f t="shared" si="2"/>
        <v>0</v>
      </c>
      <c r="O8" s="220">
        <f t="shared" si="2"/>
        <v>0</v>
      </c>
      <c r="P8" s="220">
        <f t="shared" si="2"/>
        <v>0</v>
      </c>
      <c r="Q8" s="220">
        <f t="shared" si="2"/>
        <v>0</v>
      </c>
      <c r="R8" s="220">
        <f t="shared" si="2"/>
        <v>0</v>
      </c>
      <c r="S8" s="220">
        <f t="shared" si="2"/>
        <v>0</v>
      </c>
      <c r="T8" s="220">
        <f t="shared" si="2"/>
        <v>0</v>
      </c>
      <c r="U8" s="220">
        <f t="shared" si="2"/>
        <v>0</v>
      </c>
      <c r="V8" s="220">
        <f t="shared" si="2"/>
        <v>0</v>
      </c>
    </row>
    <row r="10" spans="1:22" x14ac:dyDescent="0.2">
      <c r="A10" s="21" t="s">
        <v>243</v>
      </c>
    </row>
    <row r="11" spans="1:22" x14ac:dyDescent="0.2">
      <c r="A11" s="103" t="s">
        <v>223</v>
      </c>
      <c r="B11" s="105"/>
      <c r="C11" s="220">
        <f>SUMMARY!F36</f>
        <v>0</v>
      </c>
      <c r="D11" s="220">
        <f>C11+(C11*SUMMARY!$H36)</f>
        <v>0</v>
      </c>
      <c r="E11" s="220">
        <f>D11+(D11*SUMMARY!$H36)</f>
        <v>0</v>
      </c>
      <c r="F11" s="220">
        <f>E11+(E11*SUMMARY!$H36)</f>
        <v>0</v>
      </c>
      <c r="G11" s="220">
        <f>F11+(F11*SUMMARY!$H36)</f>
        <v>0</v>
      </c>
      <c r="H11" s="220">
        <f>G11+(G11*SUMMARY!$H36)</f>
        <v>0</v>
      </c>
      <c r="I11" s="220">
        <f>H11+(H11*SUMMARY!$H36)</f>
        <v>0</v>
      </c>
      <c r="J11" s="220">
        <f>I11+(I11*SUMMARY!$H36)</f>
        <v>0</v>
      </c>
      <c r="K11" s="220">
        <f>J11+(J11*SUMMARY!$H36)</f>
        <v>0</v>
      </c>
      <c r="L11" s="220">
        <f>K11+(K11*SUMMARY!$H36)</f>
        <v>0</v>
      </c>
      <c r="M11" s="220">
        <f>L11+(L11*SUMMARY!$H36)</f>
        <v>0</v>
      </c>
      <c r="N11" s="220">
        <f>M11+(M11*SUMMARY!$H36)</f>
        <v>0</v>
      </c>
      <c r="O11" s="220">
        <f>N11+(N11*SUMMARY!$H36)</f>
        <v>0</v>
      </c>
      <c r="P11" s="220">
        <f>O11+(O11*SUMMARY!$H36)</f>
        <v>0</v>
      </c>
      <c r="Q11" s="220">
        <f>P11+(P11*SUMMARY!$H36)</f>
        <v>0</v>
      </c>
      <c r="R11" s="220">
        <f>Q11+(Q11*SUMMARY!$H36)</f>
        <v>0</v>
      </c>
      <c r="S11" s="220">
        <f>R11+(R11*SUMMARY!$H36)</f>
        <v>0</v>
      </c>
      <c r="T11" s="220">
        <f>S11+(S11*SUMMARY!$H36)</f>
        <v>0</v>
      </c>
      <c r="U11" s="220">
        <f>T11+(T11*SUMMARY!$H36)</f>
        <v>0</v>
      </c>
      <c r="V11" s="220">
        <f>U11+(U11*SUMMARY!$H36)</f>
        <v>0</v>
      </c>
    </row>
    <row r="12" spans="1:22" x14ac:dyDescent="0.2">
      <c r="A12" s="103" t="s">
        <v>244</v>
      </c>
      <c r="B12" s="105"/>
      <c r="C12" s="214">
        <f>SUMMARY!F37</f>
        <v>0</v>
      </c>
      <c r="D12" s="214">
        <f>'PRO FORMA'!D8*EXPENSES!$F10</f>
        <v>0</v>
      </c>
      <c r="E12" s="214">
        <f>'PRO FORMA'!E8*EXPENSES!$F10</f>
        <v>0</v>
      </c>
      <c r="F12" s="214">
        <f>'PRO FORMA'!F8*EXPENSES!$F10</f>
        <v>0</v>
      </c>
      <c r="G12" s="214">
        <f>'PRO FORMA'!G8*EXPENSES!$F10</f>
        <v>0</v>
      </c>
      <c r="H12" s="214">
        <f>'PRO FORMA'!H8*EXPENSES!$F10</f>
        <v>0</v>
      </c>
      <c r="I12" s="214">
        <f>'PRO FORMA'!I8*EXPENSES!$F10</f>
        <v>0</v>
      </c>
      <c r="J12" s="214">
        <f>'PRO FORMA'!J8*EXPENSES!$F10</f>
        <v>0</v>
      </c>
      <c r="K12" s="214">
        <f>'PRO FORMA'!K8*EXPENSES!$F10</f>
        <v>0</v>
      </c>
      <c r="L12" s="214">
        <f>'PRO FORMA'!L8*EXPENSES!$F10</f>
        <v>0</v>
      </c>
      <c r="M12" s="214">
        <f>'PRO FORMA'!M8*EXPENSES!$F10</f>
        <v>0</v>
      </c>
      <c r="N12" s="214">
        <f>'PRO FORMA'!N8*EXPENSES!$F10</f>
        <v>0</v>
      </c>
      <c r="O12" s="214">
        <f>'PRO FORMA'!O8*EXPENSES!$F10</f>
        <v>0</v>
      </c>
      <c r="P12" s="214">
        <f>'PRO FORMA'!P8*EXPENSES!$F10</f>
        <v>0</v>
      </c>
      <c r="Q12" s="214">
        <f>'PRO FORMA'!Q8*EXPENSES!$F10</f>
        <v>0</v>
      </c>
      <c r="R12" s="214">
        <f>'PRO FORMA'!R8*EXPENSES!$F10</f>
        <v>0</v>
      </c>
      <c r="S12" s="214">
        <f>'PRO FORMA'!S8*EXPENSES!$F10</f>
        <v>0</v>
      </c>
      <c r="T12" s="214">
        <f>'PRO FORMA'!T8*EXPENSES!$F10</f>
        <v>0</v>
      </c>
      <c r="U12" s="214">
        <f>'PRO FORMA'!U8*EXPENSES!$F10</f>
        <v>0</v>
      </c>
      <c r="V12" s="214">
        <f>'PRO FORMA'!V8*EXPENSES!$F10</f>
        <v>0</v>
      </c>
    </row>
    <row r="13" spans="1:22" x14ac:dyDescent="0.2">
      <c r="A13" s="103" t="s">
        <v>224</v>
      </c>
      <c r="B13" s="105"/>
      <c r="C13" s="214">
        <f>SUMMARY!F38</f>
        <v>0</v>
      </c>
      <c r="D13" s="214">
        <f>C13+(C13*SUMMARY!$H38)</f>
        <v>0</v>
      </c>
      <c r="E13" s="214">
        <f>D13+(D13*SUMMARY!$H38)</f>
        <v>0</v>
      </c>
      <c r="F13" s="214">
        <f>E13+(E13*SUMMARY!$H38)</f>
        <v>0</v>
      </c>
      <c r="G13" s="214">
        <f>F13+(F13*SUMMARY!$H38)</f>
        <v>0</v>
      </c>
      <c r="H13" s="214">
        <f>G13+(G13*SUMMARY!$H38)</f>
        <v>0</v>
      </c>
      <c r="I13" s="214">
        <f>H13+(H13*SUMMARY!$H38)</f>
        <v>0</v>
      </c>
      <c r="J13" s="214">
        <f>I13+(I13*SUMMARY!$H38)</f>
        <v>0</v>
      </c>
      <c r="K13" s="214">
        <f>J13+(J13*SUMMARY!$H38)</f>
        <v>0</v>
      </c>
      <c r="L13" s="214">
        <f>K13+(K13*SUMMARY!$H38)</f>
        <v>0</v>
      </c>
      <c r="M13" s="214">
        <f>L13+(L13*SUMMARY!$H38)</f>
        <v>0</v>
      </c>
      <c r="N13" s="214">
        <f>M13+(M13*SUMMARY!$H38)</f>
        <v>0</v>
      </c>
      <c r="O13" s="214">
        <f>N13+(N13*SUMMARY!$H38)</f>
        <v>0</v>
      </c>
      <c r="P13" s="214">
        <f>O13+(O13*SUMMARY!$H38)</f>
        <v>0</v>
      </c>
      <c r="Q13" s="214">
        <f>P13+(P13*SUMMARY!$H38)</f>
        <v>0</v>
      </c>
      <c r="R13" s="214">
        <f>Q13+(Q13*SUMMARY!$H38)</f>
        <v>0</v>
      </c>
      <c r="S13" s="214">
        <f>R13+(R13*SUMMARY!$H38)</f>
        <v>0</v>
      </c>
      <c r="T13" s="214">
        <f>S13+(S13*SUMMARY!$H38)</f>
        <v>0</v>
      </c>
      <c r="U13" s="214">
        <f>T13+(T13*SUMMARY!$H38)</f>
        <v>0</v>
      </c>
      <c r="V13" s="214">
        <f>U13+(U13*SUMMARY!$H38)</f>
        <v>0</v>
      </c>
    </row>
    <row r="14" spans="1:22" x14ac:dyDescent="0.2">
      <c r="A14" s="103" t="s">
        <v>245</v>
      </c>
      <c r="B14" s="105"/>
      <c r="C14" s="214">
        <f>SUMMARY!F39</f>
        <v>0</v>
      </c>
      <c r="D14" s="214">
        <f>C14+(C14*SUMMARY!$H39)</f>
        <v>0</v>
      </c>
      <c r="E14" s="214">
        <f>D14+(D14*SUMMARY!$H39)</f>
        <v>0</v>
      </c>
      <c r="F14" s="214">
        <f>E14+(E14*SUMMARY!$H39)</f>
        <v>0</v>
      </c>
      <c r="G14" s="214">
        <f>F14+(F14*SUMMARY!$H39)</f>
        <v>0</v>
      </c>
      <c r="H14" s="214">
        <f>G14+(G14*SUMMARY!$H39)</f>
        <v>0</v>
      </c>
      <c r="I14" s="214">
        <f>H14+(H14*SUMMARY!$H39)</f>
        <v>0</v>
      </c>
      <c r="J14" s="214">
        <f>I14+(I14*SUMMARY!$H39)</f>
        <v>0</v>
      </c>
      <c r="K14" s="214">
        <f>J14+(J14*SUMMARY!$H39)</f>
        <v>0</v>
      </c>
      <c r="L14" s="214">
        <f>K14+(K14*SUMMARY!$H39)</f>
        <v>0</v>
      </c>
      <c r="M14" s="214">
        <f>L14+(L14*SUMMARY!$H39)</f>
        <v>0</v>
      </c>
      <c r="N14" s="214">
        <f>M14+(M14*SUMMARY!$H39)</f>
        <v>0</v>
      </c>
      <c r="O14" s="214">
        <f>N14+(N14*SUMMARY!$H39)</f>
        <v>0</v>
      </c>
      <c r="P14" s="214">
        <f>O14+(O14*SUMMARY!$H39)</f>
        <v>0</v>
      </c>
      <c r="Q14" s="214">
        <f>P14+(P14*SUMMARY!$H39)</f>
        <v>0</v>
      </c>
      <c r="R14" s="214">
        <f>Q14+(Q14*SUMMARY!$H39)</f>
        <v>0</v>
      </c>
      <c r="S14" s="214">
        <f>R14+(R14*SUMMARY!$H39)</f>
        <v>0</v>
      </c>
      <c r="T14" s="214">
        <f>S14+(S14*SUMMARY!$H39)</f>
        <v>0</v>
      </c>
      <c r="U14" s="214">
        <f>T14+(T14*SUMMARY!$H39)</f>
        <v>0</v>
      </c>
      <c r="V14" s="214">
        <f>U14+(U14*SUMMARY!$H39)</f>
        <v>0</v>
      </c>
    </row>
    <row r="15" spans="1:22" x14ac:dyDescent="0.2">
      <c r="A15" s="103" t="s">
        <v>128</v>
      </c>
      <c r="B15" s="105"/>
      <c r="C15" s="214">
        <f>EXPENSES!F66</f>
        <v>0</v>
      </c>
      <c r="D15" s="214">
        <f>C15+(C15*SUMMARY!$H40)</f>
        <v>0</v>
      </c>
      <c r="E15" s="214">
        <f>D15+(D15*SUMMARY!$H40)</f>
        <v>0</v>
      </c>
      <c r="F15" s="214">
        <f>E15+(E15*SUMMARY!$H40)</f>
        <v>0</v>
      </c>
      <c r="G15" s="214">
        <f>F15+(F15*SUMMARY!$H40)</f>
        <v>0</v>
      </c>
      <c r="H15" s="214">
        <f>G15+(G15*SUMMARY!$H40)</f>
        <v>0</v>
      </c>
      <c r="I15" s="214">
        <f>H15+(H15*SUMMARY!$H40)</f>
        <v>0</v>
      </c>
      <c r="J15" s="214">
        <f>I15+(I15*SUMMARY!$H40)</f>
        <v>0</v>
      </c>
      <c r="K15" s="214">
        <f>J15+(J15*SUMMARY!$H40)</f>
        <v>0</v>
      </c>
      <c r="L15" s="214">
        <f>K15+(K15*SUMMARY!$H40)</f>
        <v>0</v>
      </c>
      <c r="M15" s="214">
        <f>L15+(L15*SUMMARY!$H40)</f>
        <v>0</v>
      </c>
      <c r="N15" s="214">
        <f>M15+(M15*SUMMARY!$H40)</f>
        <v>0</v>
      </c>
      <c r="O15" s="214">
        <f>N15+(N15*SUMMARY!$H40)</f>
        <v>0</v>
      </c>
      <c r="P15" s="214">
        <f>O15+(O15*SUMMARY!$H40)</f>
        <v>0</v>
      </c>
      <c r="Q15" s="214">
        <f>P15+(P15*SUMMARY!$H40)</f>
        <v>0</v>
      </c>
      <c r="R15" s="214">
        <f>Q15+(Q15*SUMMARY!$H40)</f>
        <v>0</v>
      </c>
      <c r="S15" s="214">
        <f>R15+(R15*SUMMARY!$H40)</f>
        <v>0</v>
      </c>
      <c r="T15" s="214">
        <f>S15+(S15*SUMMARY!$H40)</f>
        <v>0</v>
      </c>
      <c r="U15" s="214">
        <f>T15+(T15*SUMMARY!$H40)</f>
        <v>0</v>
      </c>
      <c r="V15" s="214">
        <f>U15+(U15*SUMMARY!$H40)</f>
        <v>0</v>
      </c>
    </row>
    <row r="16" spans="1:22" x14ac:dyDescent="0.2">
      <c r="A16" s="103" t="s">
        <v>246</v>
      </c>
      <c r="B16" s="105"/>
      <c r="C16" s="214">
        <f>SUMMARY!F41</f>
        <v>0</v>
      </c>
      <c r="D16" s="214">
        <f>C16+(C16*SUMMARY!$H41)</f>
        <v>0</v>
      </c>
      <c r="E16" s="214">
        <f>D16+(D16*SUMMARY!$H41)</f>
        <v>0</v>
      </c>
      <c r="F16" s="214">
        <f>E16+(E16*SUMMARY!$H41)</f>
        <v>0</v>
      </c>
      <c r="G16" s="214">
        <f>F16+(F16*SUMMARY!$H41)</f>
        <v>0</v>
      </c>
      <c r="H16" s="214">
        <f>G16+(G16*SUMMARY!$H41)</f>
        <v>0</v>
      </c>
      <c r="I16" s="214">
        <f>H16+(H16*SUMMARY!$H41)</f>
        <v>0</v>
      </c>
      <c r="J16" s="214">
        <f>I16+(I16*SUMMARY!$H41)</f>
        <v>0</v>
      </c>
      <c r="K16" s="214">
        <f>J16+(J16*SUMMARY!$H41)</f>
        <v>0</v>
      </c>
      <c r="L16" s="214">
        <f>K16+(K16*SUMMARY!$H41)</f>
        <v>0</v>
      </c>
      <c r="M16" s="214">
        <f>L16+(L16*SUMMARY!$H41)</f>
        <v>0</v>
      </c>
      <c r="N16" s="214">
        <f>M16+(M16*SUMMARY!$H41)</f>
        <v>0</v>
      </c>
      <c r="O16" s="214">
        <f>N16+(N16*SUMMARY!$H41)</f>
        <v>0</v>
      </c>
      <c r="P16" s="214">
        <f>O16+(O16*SUMMARY!$H41)</f>
        <v>0</v>
      </c>
      <c r="Q16" s="214">
        <f>P16+(P16*SUMMARY!$H41)</f>
        <v>0</v>
      </c>
      <c r="R16" s="214">
        <f>Q16+(Q16*SUMMARY!$H41)</f>
        <v>0</v>
      </c>
      <c r="S16" s="214">
        <f>R16+(R16*SUMMARY!$H41)</f>
        <v>0</v>
      </c>
      <c r="T16" s="214">
        <f>S16+(S16*SUMMARY!$H41)</f>
        <v>0</v>
      </c>
      <c r="U16" s="214">
        <f>T16+(T16*SUMMARY!$H41)</f>
        <v>0</v>
      </c>
      <c r="V16" s="214">
        <f>U16+(U16*SUMMARY!$H41)</f>
        <v>0</v>
      </c>
    </row>
    <row r="17" spans="1:22" x14ac:dyDescent="0.2">
      <c r="A17" s="103" t="s">
        <v>247</v>
      </c>
      <c r="B17" s="105"/>
      <c r="C17" s="220">
        <f>SUM(C11:C16)</f>
        <v>0</v>
      </c>
      <c r="D17" s="220">
        <f t="shared" ref="D17:V17" si="3">+SUM(D11:D16)</f>
        <v>0</v>
      </c>
      <c r="E17" s="220">
        <f t="shared" si="3"/>
        <v>0</v>
      </c>
      <c r="F17" s="220">
        <f t="shared" si="3"/>
        <v>0</v>
      </c>
      <c r="G17" s="220">
        <f t="shared" si="3"/>
        <v>0</v>
      </c>
      <c r="H17" s="220">
        <f t="shared" si="3"/>
        <v>0</v>
      </c>
      <c r="I17" s="220">
        <f t="shared" si="3"/>
        <v>0</v>
      </c>
      <c r="J17" s="220">
        <f t="shared" si="3"/>
        <v>0</v>
      </c>
      <c r="K17" s="220">
        <f t="shared" si="3"/>
        <v>0</v>
      </c>
      <c r="L17" s="220">
        <f t="shared" si="3"/>
        <v>0</v>
      </c>
      <c r="M17" s="220">
        <f t="shared" si="3"/>
        <v>0</v>
      </c>
      <c r="N17" s="220">
        <f t="shared" si="3"/>
        <v>0</v>
      </c>
      <c r="O17" s="220">
        <f t="shared" si="3"/>
        <v>0</v>
      </c>
      <c r="P17" s="220">
        <f t="shared" si="3"/>
        <v>0</v>
      </c>
      <c r="Q17" s="220">
        <f t="shared" si="3"/>
        <v>0</v>
      </c>
      <c r="R17" s="220">
        <f t="shared" si="3"/>
        <v>0</v>
      </c>
      <c r="S17" s="220">
        <f t="shared" si="3"/>
        <v>0</v>
      </c>
      <c r="T17" s="220">
        <f t="shared" si="3"/>
        <v>0</v>
      </c>
      <c r="U17" s="220">
        <f t="shared" si="3"/>
        <v>0</v>
      </c>
      <c r="V17" s="220">
        <f t="shared" si="3"/>
        <v>0</v>
      </c>
    </row>
    <row r="18" spans="1:22" x14ac:dyDescent="0.2">
      <c r="A18" s="126" t="s">
        <v>248</v>
      </c>
      <c r="B18" s="148"/>
      <c r="C18" s="220">
        <f t="shared" ref="C18:V18" si="4">C8-C17</f>
        <v>0</v>
      </c>
      <c r="D18" s="220">
        <f t="shared" si="4"/>
        <v>0</v>
      </c>
      <c r="E18" s="220">
        <f t="shared" si="4"/>
        <v>0</v>
      </c>
      <c r="F18" s="220">
        <f t="shared" si="4"/>
        <v>0</v>
      </c>
      <c r="G18" s="220">
        <f t="shared" si="4"/>
        <v>0</v>
      </c>
      <c r="H18" s="220">
        <f t="shared" si="4"/>
        <v>0</v>
      </c>
      <c r="I18" s="220">
        <f t="shared" si="4"/>
        <v>0</v>
      </c>
      <c r="J18" s="220">
        <f t="shared" si="4"/>
        <v>0</v>
      </c>
      <c r="K18" s="220">
        <f t="shared" si="4"/>
        <v>0</v>
      </c>
      <c r="L18" s="220">
        <f t="shared" si="4"/>
        <v>0</v>
      </c>
      <c r="M18" s="220">
        <f t="shared" si="4"/>
        <v>0</v>
      </c>
      <c r="N18" s="220">
        <f t="shared" si="4"/>
        <v>0</v>
      </c>
      <c r="O18" s="220">
        <f t="shared" si="4"/>
        <v>0</v>
      </c>
      <c r="P18" s="220">
        <f t="shared" si="4"/>
        <v>0</v>
      </c>
      <c r="Q18" s="220">
        <f t="shared" si="4"/>
        <v>0</v>
      </c>
      <c r="R18" s="220">
        <f t="shared" si="4"/>
        <v>0</v>
      </c>
      <c r="S18" s="220">
        <f t="shared" si="4"/>
        <v>0</v>
      </c>
      <c r="T18" s="220">
        <f t="shared" si="4"/>
        <v>0</v>
      </c>
      <c r="U18" s="220">
        <f t="shared" si="4"/>
        <v>0</v>
      </c>
      <c r="V18" s="220">
        <f t="shared" si="4"/>
        <v>0</v>
      </c>
    </row>
    <row r="20" spans="1:22" x14ac:dyDescent="0.2">
      <c r="A20" s="21" t="s">
        <v>149</v>
      </c>
    </row>
    <row r="21" spans="1:22" x14ac:dyDescent="0.2">
      <c r="A21" s="103" t="s">
        <v>158</v>
      </c>
      <c r="B21" s="105"/>
      <c r="C21" s="223">
        <f>SOURCES!$G7</f>
        <v>0</v>
      </c>
      <c r="D21" s="223">
        <f>SOURCES!$G7</f>
        <v>0</v>
      </c>
      <c r="E21" s="223">
        <f>SOURCES!$G7</f>
        <v>0</v>
      </c>
      <c r="F21" s="223">
        <f>SOURCES!$G7</f>
        <v>0</v>
      </c>
      <c r="G21" s="223">
        <f>SOURCES!$G7</f>
        <v>0</v>
      </c>
      <c r="H21" s="223">
        <f>SOURCES!$G7</f>
        <v>0</v>
      </c>
      <c r="I21" s="223">
        <f>SOURCES!$G7</f>
        <v>0</v>
      </c>
      <c r="J21" s="223">
        <f>SOURCES!$G7</f>
        <v>0</v>
      </c>
      <c r="K21" s="223">
        <f>SOURCES!$G7</f>
        <v>0</v>
      </c>
      <c r="L21" s="223">
        <f>SOURCES!$G7</f>
        <v>0</v>
      </c>
      <c r="M21" s="223">
        <f>SOURCES!$G7</f>
        <v>0</v>
      </c>
      <c r="N21" s="223">
        <f>SOURCES!$G7</f>
        <v>0</v>
      </c>
      <c r="O21" s="223">
        <f>SOURCES!$G7</f>
        <v>0</v>
      </c>
      <c r="P21" s="223">
        <f>SOURCES!$G7</f>
        <v>0</v>
      </c>
      <c r="Q21" s="223">
        <f>SOURCES!$G7</f>
        <v>0</v>
      </c>
      <c r="R21" s="223">
        <f>SOURCES!$G7</f>
        <v>0</v>
      </c>
      <c r="S21" s="223">
        <f>SOURCES!$G7</f>
        <v>0</v>
      </c>
      <c r="T21" s="223">
        <f>SOURCES!$G7</f>
        <v>0</v>
      </c>
      <c r="U21" s="223">
        <f>SOURCES!$G7</f>
        <v>0</v>
      </c>
      <c r="V21" s="223">
        <f>SOURCES!$G7</f>
        <v>0</v>
      </c>
    </row>
    <row r="22" spans="1:22" x14ac:dyDescent="0.2">
      <c r="A22" s="103" t="s">
        <v>159</v>
      </c>
      <c r="B22" s="105"/>
      <c r="C22" s="214">
        <f>SOURCES!$G8</f>
        <v>0</v>
      </c>
      <c r="D22" s="214">
        <f>SOURCES!$G8</f>
        <v>0</v>
      </c>
      <c r="E22" s="214">
        <f>SOURCES!$G8</f>
        <v>0</v>
      </c>
      <c r="F22" s="214">
        <f>SOURCES!$G8</f>
        <v>0</v>
      </c>
      <c r="G22" s="214">
        <f>SOURCES!$G8</f>
        <v>0</v>
      </c>
      <c r="H22" s="214">
        <f>SOURCES!$G8</f>
        <v>0</v>
      </c>
      <c r="I22" s="214">
        <f>SOURCES!$G8</f>
        <v>0</v>
      </c>
      <c r="J22" s="214">
        <f>SOURCES!$G8</f>
        <v>0</v>
      </c>
      <c r="K22" s="214">
        <f>SOURCES!$G8</f>
        <v>0</v>
      </c>
      <c r="L22" s="214">
        <f>SOURCES!$G8</f>
        <v>0</v>
      </c>
      <c r="M22" s="214">
        <f>SOURCES!$G8</f>
        <v>0</v>
      </c>
      <c r="N22" s="214">
        <f>SOURCES!$G8</f>
        <v>0</v>
      </c>
      <c r="O22" s="214">
        <f>SOURCES!$G8</f>
        <v>0</v>
      </c>
      <c r="P22" s="214">
        <f>SOURCES!$G8</f>
        <v>0</v>
      </c>
      <c r="Q22" s="214">
        <f>SOURCES!$G8</f>
        <v>0</v>
      </c>
      <c r="R22" s="214">
        <f>SOURCES!$G8</f>
        <v>0</v>
      </c>
      <c r="S22" s="214">
        <f>SOURCES!$G8</f>
        <v>0</v>
      </c>
      <c r="T22" s="214">
        <f>SOURCES!$G8</f>
        <v>0</v>
      </c>
      <c r="U22" s="214">
        <f>SOURCES!$G8</f>
        <v>0</v>
      </c>
      <c r="V22" s="214">
        <f>SOURCES!$G8</f>
        <v>0</v>
      </c>
    </row>
    <row r="23" spans="1:22" x14ac:dyDescent="0.2">
      <c r="A23" s="103" t="s">
        <v>160</v>
      </c>
      <c r="B23" s="105"/>
      <c r="C23" s="222">
        <f>SOURCES!$G9</f>
        <v>0</v>
      </c>
      <c r="D23" s="222">
        <f>SOURCES!$G9</f>
        <v>0</v>
      </c>
      <c r="E23" s="222">
        <f>SOURCES!$G9</f>
        <v>0</v>
      </c>
      <c r="F23" s="222">
        <f>SOURCES!$G9</f>
        <v>0</v>
      </c>
      <c r="G23" s="222">
        <f>SOURCES!$G9</f>
        <v>0</v>
      </c>
      <c r="H23" s="222">
        <f>SOURCES!$G9</f>
        <v>0</v>
      </c>
      <c r="I23" s="222">
        <f>SOURCES!$G9</f>
        <v>0</v>
      </c>
      <c r="J23" s="222">
        <f>SOURCES!$G9</f>
        <v>0</v>
      </c>
      <c r="K23" s="222">
        <f>SOURCES!$G9</f>
        <v>0</v>
      </c>
      <c r="L23" s="222">
        <f>SOURCES!$G9</f>
        <v>0</v>
      </c>
      <c r="M23" s="222">
        <f>SOURCES!$G9</f>
        <v>0</v>
      </c>
      <c r="N23" s="222">
        <f>SOURCES!$G9</f>
        <v>0</v>
      </c>
      <c r="O23" s="222">
        <f>SOURCES!$G9</f>
        <v>0</v>
      </c>
      <c r="P23" s="222">
        <f>SOURCES!$G9</f>
        <v>0</v>
      </c>
      <c r="Q23" s="222">
        <f>SOURCES!$G9</f>
        <v>0</v>
      </c>
      <c r="R23" s="222">
        <f>SOURCES!$G9</f>
        <v>0</v>
      </c>
      <c r="S23" s="222">
        <f>SOURCES!$G9</f>
        <v>0</v>
      </c>
      <c r="T23" s="222">
        <f>SOURCES!$G9</f>
        <v>0</v>
      </c>
      <c r="U23" s="222">
        <f>SOURCES!$G9</f>
        <v>0</v>
      </c>
      <c r="V23" s="222">
        <f>SOURCES!$G9</f>
        <v>0</v>
      </c>
    </row>
    <row r="24" spans="1:22" x14ac:dyDescent="0.2">
      <c r="A24" s="103" t="s">
        <v>5</v>
      </c>
      <c r="B24" s="105"/>
      <c r="C24" s="214">
        <f>SOURCES!$G10</f>
        <v>0</v>
      </c>
      <c r="D24" s="214">
        <f>SOURCES!$G10</f>
        <v>0</v>
      </c>
      <c r="E24" s="214">
        <f>SOURCES!$G10</f>
        <v>0</v>
      </c>
      <c r="F24" s="214">
        <f>SOURCES!$G10</f>
        <v>0</v>
      </c>
      <c r="G24" s="214">
        <f>SOURCES!$G10</f>
        <v>0</v>
      </c>
      <c r="H24" s="214">
        <f>SOURCES!$G10</f>
        <v>0</v>
      </c>
      <c r="I24" s="214">
        <f>SOURCES!$G10</f>
        <v>0</v>
      </c>
      <c r="J24" s="214">
        <f>SOURCES!$G10</f>
        <v>0</v>
      </c>
      <c r="K24" s="214">
        <f>SOURCES!$G10</f>
        <v>0</v>
      </c>
      <c r="L24" s="214">
        <f>SOURCES!$G10</f>
        <v>0</v>
      </c>
      <c r="M24" s="214">
        <f>SOURCES!$G10</f>
        <v>0</v>
      </c>
      <c r="N24" s="214">
        <f>SOURCES!$G10</f>
        <v>0</v>
      </c>
      <c r="O24" s="214">
        <f>SOURCES!$G10</f>
        <v>0</v>
      </c>
      <c r="P24" s="214">
        <f>SOURCES!$G10</f>
        <v>0</v>
      </c>
      <c r="Q24" s="214">
        <f>SOURCES!$G10</f>
        <v>0</v>
      </c>
      <c r="R24" s="214">
        <f>SOURCES!$G10</f>
        <v>0</v>
      </c>
      <c r="S24" s="214">
        <f>SOURCES!$G10</f>
        <v>0</v>
      </c>
      <c r="T24" s="214">
        <f>SOURCES!$G10</f>
        <v>0</v>
      </c>
      <c r="U24" s="214">
        <f>SOURCES!$G10</f>
        <v>0</v>
      </c>
      <c r="V24" s="214">
        <f>SOURCES!$G10</f>
        <v>0</v>
      </c>
    </row>
    <row r="25" spans="1:22" x14ac:dyDescent="0.2">
      <c r="A25" s="103" t="s">
        <v>249</v>
      </c>
      <c r="B25" s="105"/>
      <c r="C25" s="214">
        <f>SOURCES!$G11</f>
        <v>0</v>
      </c>
      <c r="D25" s="214">
        <f>SOURCES!$G11</f>
        <v>0</v>
      </c>
      <c r="E25" s="214">
        <f>SOURCES!$G11</f>
        <v>0</v>
      </c>
      <c r="F25" s="214">
        <f>SOURCES!$G11</f>
        <v>0</v>
      </c>
      <c r="G25" s="214">
        <f>SOURCES!$G11</f>
        <v>0</v>
      </c>
      <c r="H25" s="214">
        <f>SOURCES!$G11</f>
        <v>0</v>
      </c>
      <c r="I25" s="214">
        <f>SOURCES!$G11</f>
        <v>0</v>
      </c>
      <c r="J25" s="214">
        <f>SOURCES!$G11</f>
        <v>0</v>
      </c>
      <c r="K25" s="214">
        <f>SOURCES!$G11</f>
        <v>0</v>
      </c>
      <c r="L25" s="214">
        <f>SOURCES!$G11</f>
        <v>0</v>
      </c>
      <c r="M25" s="214">
        <f>SOURCES!$G11</f>
        <v>0</v>
      </c>
      <c r="N25" s="214">
        <f>SOURCES!$G11</f>
        <v>0</v>
      </c>
      <c r="O25" s="214">
        <f>SOURCES!$G11</f>
        <v>0</v>
      </c>
      <c r="P25" s="214">
        <f>SOURCES!$G11</f>
        <v>0</v>
      </c>
      <c r="Q25" s="214">
        <f>SOURCES!$G11</f>
        <v>0</v>
      </c>
      <c r="R25" s="214">
        <f>SOURCES!$G11</f>
        <v>0</v>
      </c>
      <c r="S25" s="214">
        <f>SOURCES!$G11</f>
        <v>0</v>
      </c>
      <c r="T25" s="214">
        <f>SOURCES!$G11</f>
        <v>0</v>
      </c>
      <c r="U25" s="214">
        <f>SOURCES!$G11</f>
        <v>0</v>
      </c>
      <c r="V25" s="214">
        <f>SOURCES!$G11</f>
        <v>0</v>
      </c>
    </row>
    <row r="26" spans="1:22" x14ac:dyDescent="0.2">
      <c r="A26" s="103" t="s">
        <v>163</v>
      </c>
      <c r="B26" s="105"/>
      <c r="C26" s="214">
        <f>SOURCES!$G12</f>
        <v>0</v>
      </c>
      <c r="D26" s="214">
        <f>SOURCES!$G12</f>
        <v>0</v>
      </c>
      <c r="E26" s="214">
        <f>SOURCES!$G12</f>
        <v>0</v>
      </c>
      <c r="F26" s="214">
        <f>SOURCES!$G12</f>
        <v>0</v>
      </c>
      <c r="G26" s="214">
        <f>SOURCES!$G12</f>
        <v>0</v>
      </c>
      <c r="H26" s="214">
        <f>SOURCES!$G12</f>
        <v>0</v>
      </c>
      <c r="I26" s="214">
        <f>SOURCES!$G12</f>
        <v>0</v>
      </c>
      <c r="J26" s="214">
        <f>SOURCES!$G12</f>
        <v>0</v>
      </c>
      <c r="K26" s="214">
        <f>SOURCES!$G12</f>
        <v>0</v>
      </c>
      <c r="L26" s="214">
        <f>SOURCES!$G12</f>
        <v>0</v>
      </c>
      <c r="M26" s="214">
        <f>SOURCES!$G12</f>
        <v>0</v>
      </c>
      <c r="N26" s="214">
        <f>SOURCES!$G12</f>
        <v>0</v>
      </c>
      <c r="O26" s="214">
        <f>SOURCES!$G12</f>
        <v>0</v>
      </c>
      <c r="P26" s="214">
        <f>SOURCES!$G12</f>
        <v>0</v>
      </c>
      <c r="Q26" s="214">
        <f>SOURCES!$G12</f>
        <v>0</v>
      </c>
      <c r="R26" s="214">
        <f>SOURCES!$G12</f>
        <v>0</v>
      </c>
      <c r="S26" s="214">
        <f>SOURCES!$G12</f>
        <v>0</v>
      </c>
      <c r="T26" s="214">
        <f>SOURCES!$G12</f>
        <v>0</v>
      </c>
      <c r="U26" s="214">
        <f>SOURCES!$G12</f>
        <v>0</v>
      </c>
      <c r="V26" s="214">
        <f>SOURCES!$G12</f>
        <v>0</v>
      </c>
    </row>
    <row r="27" spans="1:22" x14ac:dyDescent="0.2">
      <c r="A27" s="103"/>
      <c r="B27" s="105"/>
      <c r="C27" s="9"/>
      <c r="D27" s="9"/>
      <c r="E27" s="9"/>
      <c r="F27" s="9"/>
      <c r="G27" s="9"/>
      <c r="H27" s="9"/>
      <c r="I27" s="9"/>
      <c r="J27" s="9"/>
      <c r="K27" s="9"/>
      <c r="L27" s="9"/>
      <c r="M27" s="9"/>
      <c r="N27" s="9"/>
      <c r="O27" s="9"/>
      <c r="P27" s="9"/>
      <c r="Q27" s="9"/>
      <c r="R27" s="9"/>
      <c r="S27" s="9"/>
      <c r="T27" s="9"/>
      <c r="U27" s="9"/>
      <c r="V27" s="9"/>
    </row>
    <row r="28" spans="1:22" x14ac:dyDescent="0.2">
      <c r="A28" s="103" t="s">
        <v>250</v>
      </c>
      <c r="B28" s="105"/>
      <c r="C28" s="223">
        <f>SOURCES!$G15</f>
        <v>0</v>
      </c>
      <c r="D28" s="223">
        <f>SOURCES!$G15</f>
        <v>0</v>
      </c>
      <c r="E28" s="223">
        <f>SOURCES!$G15</f>
        <v>0</v>
      </c>
      <c r="F28" s="223">
        <f>SOURCES!$G15</f>
        <v>0</v>
      </c>
      <c r="G28" s="223">
        <f>SOURCES!$G15</f>
        <v>0</v>
      </c>
      <c r="H28" s="223">
        <f>SOURCES!$G15</f>
        <v>0</v>
      </c>
      <c r="I28" s="223">
        <f>SOURCES!$G15</f>
        <v>0</v>
      </c>
      <c r="J28" s="223">
        <f>SOURCES!$G15</f>
        <v>0</v>
      </c>
      <c r="K28" s="223">
        <f>SOURCES!$G15</f>
        <v>0</v>
      </c>
      <c r="L28" s="223">
        <f>SOURCES!$G15</f>
        <v>0</v>
      </c>
      <c r="M28" s="223">
        <f>SOURCES!$G15</f>
        <v>0</v>
      </c>
      <c r="N28" s="223">
        <f>SOURCES!$G15</f>
        <v>0</v>
      </c>
      <c r="O28" s="223">
        <f>SOURCES!$G15</f>
        <v>0</v>
      </c>
      <c r="P28" s="223">
        <f>SOURCES!$G15</f>
        <v>0</v>
      </c>
      <c r="Q28" s="223">
        <f>SOURCES!$G15</f>
        <v>0</v>
      </c>
      <c r="R28" s="223">
        <f>SOURCES!$G15</f>
        <v>0</v>
      </c>
      <c r="S28" s="223">
        <f>SOURCES!$G15</f>
        <v>0</v>
      </c>
      <c r="T28" s="223">
        <f>SOURCES!$G15</f>
        <v>0</v>
      </c>
      <c r="U28" s="223">
        <f>SOURCES!$G15</f>
        <v>0</v>
      </c>
      <c r="V28" s="223">
        <f>SOURCES!$G15</f>
        <v>0</v>
      </c>
    </row>
    <row r="29" spans="1:22" x14ac:dyDescent="0.2">
      <c r="A29" s="126" t="s">
        <v>251</v>
      </c>
      <c r="B29" s="105"/>
      <c r="C29" s="223">
        <f t="shared" ref="C29:V29" si="5">C18-C28</f>
        <v>0</v>
      </c>
      <c r="D29" s="223">
        <f t="shared" si="5"/>
        <v>0</v>
      </c>
      <c r="E29" s="223">
        <f t="shared" si="5"/>
        <v>0</v>
      </c>
      <c r="F29" s="223">
        <f t="shared" si="5"/>
        <v>0</v>
      </c>
      <c r="G29" s="223">
        <f t="shared" si="5"/>
        <v>0</v>
      </c>
      <c r="H29" s="223">
        <f t="shared" si="5"/>
        <v>0</v>
      </c>
      <c r="I29" s="223">
        <f t="shared" si="5"/>
        <v>0</v>
      </c>
      <c r="J29" s="223">
        <f t="shared" si="5"/>
        <v>0</v>
      </c>
      <c r="K29" s="223">
        <f t="shared" si="5"/>
        <v>0</v>
      </c>
      <c r="L29" s="223">
        <f t="shared" si="5"/>
        <v>0</v>
      </c>
      <c r="M29" s="223">
        <f t="shared" si="5"/>
        <v>0</v>
      </c>
      <c r="N29" s="223">
        <f t="shared" si="5"/>
        <v>0</v>
      </c>
      <c r="O29" s="223">
        <f t="shared" si="5"/>
        <v>0</v>
      </c>
      <c r="P29" s="223">
        <f t="shared" si="5"/>
        <v>0</v>
      </c>
      <c r="Q29" s="223">
        <f t="shared" si="5"/>
        <v>0</v>
      </c>
      <c r="R29" s="223">
        <f t="shared" si="5"/>
        <v>0</v>
      </c>
      <c r="S29" s="223">
        <f t="shared" si="5"/>
        <v>0</v>
      </c>
      <c r="T29" s="223">
        <f t="shared" si="5"/>
        <v>0</v>
      </c>
      <c r="U29" s="223">
        <f t="shared" si="5"/>
        <v>0</v>
      </c>
      <c r="V29" s="223">
        <f t="shared" si="5"/>
        <v>0</v>
      </c>
    </row>
    <row r="30" spans="1:22" x14ac:dyDescent="0.2">
      <c r="A30" s="150" t="s">
        <v>279</v>
      </c>
      <c r="B30" s="108"/>
      <c r="C30" s="252" t="str">
        <f t="shared" ref="C30:V30" si="6">IF(C18=0,"",C18/C28)</f>
        <v/>
      </c>
      <c r="D30" s="252" t="str">
        <f t="shared" si="6"/>
        <v/>
      </c>
      <c r="E30" s="252" t="str">
        <f t="shared" si="6"/>
        <v/>
      </c>
      <c r="F30" s="252" t="str">
        <f t="shared" si="6"/>
        <v/>
      </c>
      <c r="G30" s="252" t="str">
        <f t="shared" si="6"/>
        <v/>
      </c>
      <c r="H30" s="252" t="str">
        <f t="shared" si="6"/>
        <v/>
      </c>
      <c r="I30" s="252" t="str">
        <f t="shared" si="6"/>
        <v/>
      </c>
      <c r="J30" s="252" t="str">
        <f t="shared" si="6"/>
        <v/>
      </c>
      <c r="K30" s="252" t="str">
        <f t="shared" si="6"/>
        <v/>
      </c>
      <c r="L30" s="252" t="str">
        <f t="shared" si="6"/>
        <v/>
      </c>
      <c r="M30" s="252" t="str">
        <f t="shared" si="6"/>
        <v/>
      </c>
      <c r="N30" s="252" t="str">
        <f t="shared" si="6"/>
        <v/>
      </c>
      <c r="O30" s="252" t="str">
        <f t="shared" si="6"/>
        <v/>
      </c>
      <c r="P30" s="252" t="str">
        <f t="shared" si="6"/>
        <v/>
      </c>
      <c r="Q30" s="252" t="str">
        <f t="shared" si="6"/>
        <v/>
      </c>
      <c r="R30" s="252" t="str">
        <f t="shared" si="6"/>
        <v/>
      </c>
      <c r="S30" s="252" t="str">
        <f t="shared" si="6"/>
        <v/>
      </c>
      <c r="T30" s="252" t="str">
        <f t="shared" si="6"/>
        <v/>
      </c>
      <c r="U30" s="252" t="str">
        <f t="shared" si="6"/>
        <v/>
      </c>
      <c r="V30" s="252" t="str">
        <f t="shared" si="6"/>
        <v/>
      </c>
    </row>
    <row r="32" spans="1:22" x14ac:dyDescent="0.2">
      <c r="A32" s="21" t="s">
        <v>166</v>
      </c>
      <c r="C32" s="313"/>
    </row>
    <row r="33" spans="1:22" x14ac:dyDescent="0.2">
      <c r="A33" s="103" t="s">
        <v>5</v>
      </c>
      <c r="B33" s="105"/>
      <c r="C33" s="312" t="str">
        <f>SOURCES!$H19</f>
        <v>$</v>
      </c>
      <c r="D33" s="194" t="str">
        <f>SOURCES!$H19</f>
        <v>$</v>
      </c>
      <c r="E33" s="194" t="str">
        <f>SOURCES!$H19</f>
        <v>$</v>
      </c>
      <c r="F33" s="194" t="str">
        <f>SOURCES!$H19</f>
        <v>$</v>
      </c>
      <c r="G33" s="194" t="str">
        <f>SOURCES!$H19</f>
        <v>$</v>
      </c>
      <c r="H33" s="194" t="str">
        <f>SOURCES!$H19</f>
        <v>$</v>
      </c>
      <c r="I33" s="194" t="str">
        <f>SOURCES!$H19</f>
        <v>$</v>
      </c>
      <c r="J33" s="194" t="str">
        <f>SOURCES!$H19</f>
        <v>$</v>
      </c>
      <c r="K33" s="194" t="str">
        <f>SOURCES!$H19</f>
        <v>$</v>
      </c>
      <c r="L33" s="194" t="str">
        <f>SOURCES!$H19</f>
        <v>$</v>
      </c>
      <c r="M33" s="194" t="str">
        <f>SOURCES!$H19</f>
        <v>$</v>
      </c>
      <c r="N33" s="194" t="str">
        <f>SOURCES!$H19</f>
        <v>$</v>
      </c>
      <c r="O33" s="194" t="str">
        <f>SOURCES!$H19</f>
        <v>$</v>
      </c>
      <c r="P33" s="194" t="str">
        <f>SOURCES!$H19</f>
        <v>$</v>
      </c>
      <c r="Q33" s="194" t="str">
        <f>SOURCES!$H19</f>
        <v>$</v>
      </c>
      <c r="R33" s="194" t="str">
        <f>SOURCES!$H19</f>
        <v>$</v>
      </c>
      <c r="S33" s="194" t="str">
        <f>SOURCES!$H19</f>
        <v>$</v>
      </c>
      <c r="T33" s="194" t="str">
        <f>SOURCES!$H19</f>
        <v>$</v>
      </c>
      <c r="U33" s="194" t="str">
        <f>SOURCES!$H19</f>
        <v>$</v>
      </c>
      <c r="V33" s="194" t="str">
        <f>SOURCES!$H19</f>
        <v>$</v>
      </c>
    </row>
    <row r="34" spans="1:22" x14ac:dyDescent="0.2">
      <c r="A34" s="103" t="s">
        <v>249</v>
      </c>
      <c r="B34" s="105"/>
      <c r="C34" s="214">
        <f>SOURCES!$H21</f>
        <v>0</v>
      </c>
      <c r="D34" s="214">
        <f>SOURCES!$H21</f>
        <v>0</v>
      </c>
      <c r="E34" s="214">
        <f>SOURCES!$H21</f>
        <v>0</v>
      </c>
      <c r="F34" s="214">
        <f>SOURCES!$H21</f>
        <v>0</v>
      </c>
      <c r="G34" s="214">
        <f>SOURCES!$H21</f>
        <v>0</v>
      </c>
      <c r="H34" s="214">
        <f>SOURCES!$H21</f>
        <v>0</v>
      </c>
      <c r="I34" s="214">
        <f>SOURCES!$H21</f>
        <v>0</v>
      </c>
      <c r="J34" s="214">
        <f>SOURCES!$H21</f>
        <v>0</v>
      </c>
      <c r="K34" s="214">
        <f>SOURCES!$H21</f>
        <v>0</v>
      </c>
      <c r="L34" s="214">
        <f>SOURCES!$H21</f>
        <v>0</v>
      </c>
      <c r="M34" s="214">
        <f>SOURCES!$H21</f>
        <v>0</v>
      </c>
      <c r="N34" s="214">
        <f>SOURCES!$H21</f>
        <v>0</v>
      </c>
      <c r="O34" s="214">
        <f>SOURCES!$H21</f>
        <v>0</v>
      </c>
      <c r="P34" s="214">
        <f>SOURCES!$H21</f>
        <v>0</v>
      </c>
      <c r="Q34" s="214">
        <f>SOURCES!$H21</f>
        <v>0</v>
      </c>
      <c r="R34" s="214">
        <f>SOURCES!$H21</f>
        <v>0</v>
      </c>
      <c r="S34" s="214">
        <f>SOURCES!$H21</f>
        <v>0</v>
      </c>
      <c r="T34" s="214">
        <f>SOURCES!$H21</f>
        <v>0</v>
      </c>
      <c r="U34" s="214">
        <f>SOURCES!$H21</f>
        <v>0</v>
      </c>
      <c r="V34" s="214">
        <f>SOURCES!$H21</f>
        <v>0</v>
      </c>
    </row>
    <row r="35" spans="1:22" x14ac:dyDescent="0.2">
      <c r="A35" s="103" t="s">
        <v>163</v>
      </c>
      <c r="B35" s="105"/>
      <c r="C35" s="214">
        <f>SOURCES!$H22</f>
        <v>0</v>
      </c>
      <c r="D35" s="214">
        <f>SOURCES!$H22</f>
        <v>0</v>
      </c>
      <c r="E35" s="214">
        <f>SOURCES!$H22</f>
        <v>0</v>
      </c>
      <c r="F35" s="214">
        <f>SOURCES!$H22</f>
        <v>0</v>
      </c>
      <c r="G35" s="214">
        <f>SOURCES!$H22</f>
        <v>0</v>
      </c>
      <c r="H35" s="214">
        <f>SOURCES!$H22</f>
        <v>0</v>
      </c>
      <c r="I35" s="214">
        <f>SOURCES!$H22</f>
        <v>0</v>
      </c>
      <c r="J35" s="214">
        <f>SOURCES!$H22</f>
        <v>0</v>
      </c>
      <c r="K35" s="214">
        <f>SOURCES!$H22</f>
        <v>0</v>
      </c>
      <c r="L35" s="214">
        <f>SOURCES!$H22</f>
        <v>0</v>
      </c>
      <c r="M35" s="214">
        <f>SOURCES!$H22</f>
        <v>0</v>
      </c>
      <c r="N35" s="214">
        <f>SOURCES!$H22</f>
        <v>0</v>
      </c>
      <c r="O35" s="214">
        <f>SOURCES!$H22</f>
        <v>0</v>
      </c>
      <c r="P35" s="214">
        <f>SOURCES!$H22</f>
        <v>0</v>
      </c>
      <c r="Q35" s="214">
        <f>SOURCES!$H22</f>
        <v>0</v>
      </c>
      <c r="R35" s="214">
        <f>SOURCES!$H22</f>
        <v>0</v>
      </c>
      <c r="S35" s="214">
        <f>SOURCES!$H22</f>
        <v>0</v>
      </c>
      <c r="T35" s="214">
        <f>SOURCES!$H22</f>
        <v>0</v>
      </c>
      <c r="U35" s="214">
        <f>SOURCES!$H22</f>
        <v>0</v>
      </c>
      <c r="V35" s="214">
        <f>SOURCES!$H22</f>
        <v>0</v>
      </c>
    </row>
    <row r="36" spans="1:22" x14ac:dyDescent="0.2">
      <c r="A36" s="335" t="s">
        <v>340</v>
      </c>
      <c r="B36" s="336"/>
      <c r="C36" s="337">
        <f>SOURCES!$K26</f>
        <v>0</v>
      </c>
      <c r="D36" s="337">
        <f>SOURCES!$K26</f>
        <v>0</v>
      </c>
      <c r="E36" s="337">
        <f>SOURCES!$K26</f>
        <v>0</v>
      </c>
      <c r="F36" s="337">
        <f>SOURCES!$K26</f>
        <v>0</v>
      </c>
      <c r="G36" s="337">
        <f>SOURCES!$K26</f>
        <v>0</v>
      </c>
      <c r="H36" s="337">
        <f>SOURCES!$K26</f>
        <v>0</v>
      </c>
      <c r="I36" s="337">
        <f>SOURCES!$K26</f>
        <v>0</v>
      </c>
      <c r="J36" s="337">
        <f>SOURCES!$K26</f>
        <v>0</v>
      </c>
      <c r="K36" s="337">
        <f>SOURCES!$K26</f>
        <v>0</v>
      </c>
      <c r="L36" s="337">
        <f>SOURCES!$K26</f>
        <v>0</v>
      </c>
      <c r="M36" s="337">
        <f>SOURCES!$K26</f>
        <v>0</v>
      </c>
      <c r="N36" s="337">
        <f>SOURCES!$K26</f>
        <v>0</v>
      </c>
      <c r="O36" s="337">
        <f>SOURCES!$K26</f>
        <v>0</v>
      </c>
      <c r="P36" s="337">
        <f>SOURCES!$K26</f>
        <v>0</v>
      </c>
      <c r="Q36" s="337">
        <f>SOURCES!$K26</f>
        <v>0</v>
      </c>
      <c r="R36" s="337">
        <f>SOURCES!$K26</f>
        <v>0</v>
      </c>
      <c r="S36" s="337">
        <f>SOURCES!$K26</f>
        <v>0</v>
      </c>
      <c r="T36" s="337">
        <f>SOURCES!$K26</f>
        <v>0</v>
      </c>
      <c r="U36" s="337">
        <f>SOURCES!$K26</f>
        <v>0</v>
      </c>
      <c r="V36" s="337">
        <f>SOURCES!$K26</f>
        <v>0</v>
      </c>
    </row>
    <row r="37" spans="1:22" x14ac:dyDescent="0.2">
      <c r="A37" s="339"/>
      <c r="B37" s="104"/>
      <c r="C37" s="104"/>
      <c r="D37" s="104"/>
      <c r="E37" s="104"/>
      <c r="F37" s="104"/>
      <c r="G37" s="104"/>
      <c r="H37" s="104"/>
      <c r="I37" s="104"/>
      <c r="J37" s="104"/>
      <c r="K37" s="104"/>
      <c r="L37" s="104"/>
      <c r="M37" s="104"/>
      <c r="N37" s="104"/>
      <c r="O37" s="104"/>
      <c r="P37" s="104"/>
      <c r="Q37" s="104"/>
      <c r="R37" s="104"/>
      <c r="S37" s="104"/>
      <c r="T37" s="104"/>
      <c r="U37" s="104"/>
      <c r="V37" s="104"/>
    </row>
    <row r="38" spans="1:22" x14ac:dyDescent="0.2">
      <c r="A38" s="161" t="s">
        <v>252</v>
      </c>
      <c r="B38" s="314"/>
      <c r="C38" s="338">
        <f>SOURCES!$H27</f>
        <v>0</v>
      </c>
      <c r="D38" s="338">
        <f>SOURCES!$H27</f>
        <v>0</v>
      </c>
      <c r="E38" s="338">
        <f>SOURCES!$H27</f>
        <v>0</v>
      </c>
      <c r="F38" s="338">
        <f>SOURCES!$H27</f>
        <v>0</v>
      </c>
      <c r="G38" s="338">
        <f>SOURCES!$H27</f>
        <v>0</v>
      </c>
      <c r="H38" s="338">
        <f>SOURCES!$H27</f>
        <v>0</v>
      </c>
      <c r="I38" s="338">
        <f>SOURCES!$H27</f>
        <v>0</v>
      </c>
      <c r="J38" s="338">
        <f>SOURCES!$H27</f>
        <v>0</v>
      </c>
      <c r="K38" s="338">
        <f>SOURCES!$H27</f>
        <v>0</v>
      </c>
      <c r="L38" s="338">
        <f>SOURCES!$H27</f>
        <v>0</v>
      </c>
      <c r="M38" s="338">
        <f>SOURCES!$H27</f>
        <v>0</v>
      </c>
      <c r="N38" s="338">
        <f>SOURCES!$H27</f>
        <v>0</v>
      </c>
      <c r="O38" s="338">
        <f>SOURCES!$H27</f>
        <v>0</v>
      </c>
      <c r="P38" s="338">
        <f>SOURCES!$H27</f>
        <v>0</v>
      </c>
      <c r="Q38" s="338">
        <f>SOURCES!$H27</f>
        <v>0</v>
      </c>
      <c r="R38" s="338">
        <f>SOURCES!$H27</f>
        <v>0</v>
      </c>
      <c r="S38" s="338">
        <f>SOURCES!$H27</f>
        <v>0</v>
      </c>
      <c r="T38" s="338">
        <f>SOURCES!$H27</f>
        <v>0</v>
      </c>
      <c r="U38" s="338">
        <f>SOURCES!$H27</f>
        <v>0</v>
      </c>
      <c r="V38" s="338">
        <f>SOURCES!$H27</f>
        <v>0</v>
      </c>
    </row>
    <row r="39" spans="1:22" x14ac:dyDescent="0.2">
      <c r="A39" s="126" t="s">
        <v>253</v>
      </c>
      <c r="B39" s="105"/>
      <c r="C39" s="223">
        <f t="shared" ref="C39:V39" si="7">+C29-C38</f>
        <v>0</v>
      </c>
      <c r="D39" s="223">
        <f t="shared" si="7"/>
        <v>0</v>
      </c>
      <c r="E39" s="223">
        <f t="shared" si="7"/>
        <v>0</v>
      </c>
      <c r="F39" s="223">
        <f t="shared" si="7"/>
        <v>0</v>
      </c>
      <c r="G39" s="223">
        <f t="shared" si="7"/>
        <v>0</v>
      </c>
      <c r="H39" s="223">
        <f t="shared" si="7"/>
        <v>0</v>
      </c>
      <c r="I39" s="223">
        <f t="shared" si="7"/>
        <v>0</v>
      </c>
      <c r="J39" s="223">
        <f t="shared" si="7"/>
        <v>0</v>
      </c>
      <c r="K39" s="223">
        <f t="shared" si="7"/>
        <v>0</v>
      </c>
      <c r="L39" s="223">
        <f t="shared" si="7"/>
        <v>0</v>
      </c>
      <c r="M39" s="223">
        <f t="shared" si="7"/>
        <v>0</v>
      </c>
      <c r="N39" s="223">
        <f t="shared" si="7"/>
        <v>0</v>
      </c>
      <c r="O39" s="223">
        <f t="shared" si="7"/>
        <v>0</v>
      </c>
      <c r="P39" s="223">
        <f t="shared" si="7"/>
        <v>0</v>
      </c>
      <c r="Q39" s="223">
        <f t="shared" si="7"/>
        <v>0</v>
      </c>
      <c r="R39" s="223">
        <f t="shared" si="7"/>
        <v>0</v>
      </c>
      <c r="S39" s="223">
        <f t="shared" si="7"/>
        <v>0</v>
      </c>
      <c r="T39" s="223">
        <f t="shared" si="7"/>
        <v>0</v>
      </c>
      <c r="U39" s="223">
        <f t="shared" si="7"/>
        <v>0</v>
      </c>
      <c r="V39" s="223">
        <f t="shared" si="7"/>
        <v>0</v>
      </c>
    </row>
    <row r="40" spans="1:22" x14ac:dyDescent="0.2">
      <c r="A40" s="150" t="s">
        <v>279</v>
      </c>
      <c r="B40" s="108"/>
      <c r="C40" s="252" t="str">
        <f t="shared" ref="C40:V40" si="8">IF(C18=0,"",C18/(C28+C38))</f>
        <v/>
      </c>
      <c r="D40" s="252" t="str">
        <f t="shared" si="8"/>
        <v/>
      </c>
      <c r="E40" s="252" t="str">
        <f t="shared" si="8"/>
        <v/>
      </c>
      <c r="F40" s="252" t="str">
        <f t="shared" si="8"/>
        <v/>
      </c>
      <c r="G40" s="252" t="str">
        <f t="shared" si="8"/>
        <v/>
      </c>
      <c r="H40" s="252" t="str">
        <f t="shared" si="8"/>
        <v/>
      </c>
      <c r="I40" s="252" t="str">
        <f t="shared" si="8"/>
        <v/>
      </c>
      <c r="J40" s="252" t="str">
        <f t="shared" si="8"/>
        <v/>
      </c>
      <c r="K40" s="252" t="str">
        <f t="shared" si="8"/>
        <v/>
      </c>
      <c r="L40" s="252" t="str">
        <f t="shared" si="8"/>
        <v/>
      </c>
      <c r="M40" s="252" t="str">
        <f t="shared" si="8"/>
        <v/>
      </c>
      <c r="N40" s="252" t="str">
        <f t="shared" si="8"/>
        <v/>
      </c>
      <c r="O40" s="252" t="str">
        <f t="shared" si="8"/>
        <v/>
      </c>
      <c r="P40" s="252" t="str">
        <f t="shared" si="8"/>
        <v/>
      </c>
      <c r="Q40" s="252" t="str">
        <f t="shared" si="8"/>
        <v/>
      </c>
      <c r="R40" s="252" t="str">
        <f t="shared" si="8"/>
        <v/>
      </c>
      <c r="S40" s="252" t="str">
        <f t="shared" si="8"/>
        <v/>
      </c>
      <c r="T40" s="252" t="str">
        <f t="shared" si="8"/>
        <v/>
      </c>
      <c r="U40" s="252" t="str">
        <f t="shared" si="8"/>
        <v/>
      </c>
      <c r="V40" s="252" t="str">
        <f t="shared" si="8"/>
        <v/>
      </c>
    </row>
    <row r="41" spans="1:22" x14ac:dyDescent="0.2">
      <c r="A41" s="8"/>
      <c r="B41" s="8"/>
    </row>
    <row r="42" spans="1:22" x14ac:dyDescent="0.2">
      <c r="A42" s="8"/>
      <c r="B42" s="8"/>
    </row>
    <row r="43" spans="1:22" x14ac:dyDescent="0.2">
      <c r="A43" s="8"/>
      <c r="B43" s="8"/>
    </row>
  </sheetData>
  <customSheetViews>
    <customSheetView guid="{C39AB591-3723-49A0-B177-B840906E8341}" scale="75" showPageBreaks="1" zeroValues="0" printArea="1" view="pageBreakPreview">
      <selection activeCell="A2" sqref="A2"/>
      <rowBreaks count="1" manualBreakCount="1">
        <brk id="40" max="16383" man="1"/>
      </rowBreaks>
      <colBreaks count="1" manualBreakCount="1">
        <brk id="12" max="39" man="1"/>
      </colBreaks>
      <pageMargins left="0.5" right="0.5" top="0.5" bottom="0.75" header="0.5" footer="0.5"/>
      <pageSetup scale="95" firstPageNumber="23" orientation="landscape" useFirstPageNumber="1" horizontalDpi="4294967292" r:id="rId1"/>
      <headerFooter alignWithMargins="0">
        <oddFooter>&amp;L&amp;"Times New Roman,Italic"&amp;8CDA Form 202 (09/23/2008)&amp;C&amp;"Times New Roman,Italic"&amp;9&amp;P&amp;R&amp;"Times New Roman,Italic"&amp;8&amp;A:&amp;D</oddFooter>
      </headerFooter>
    </customSheetView>
    <customSheetView guid="{E132EC1F-F891-4922-AB90-4FA7835D9B5A}" scale="75" showPageBreaks="1" zeroValues="0" printArea="1" view="pageBreakPreview">
      <selection activeCell="H17" sqref="H17"/>
      <rowBreaks count="1" manualBreakCount="1">
        <brk id="40" max="16383" man="1"/>
      </rowBreaks>
      <colBreaks count="1" manualBreakCount="1">
        <brk id="12" max="39" man="1"/>
      </colBreaks>
      <pageMargins left="0.5" right="0.5" top="0.5" bottom="0.75" header="0.5" footer="0.5"/>
      <pageSetup scale="95" firstPageNumber="23" orientation="landscape" useFirstPageNumber="1" horizontalDpi="4294967292" r:id="rId2"/>
      <headerFooter alignWithMargins="0">
        <oddFooter>&amp;L&amp;"Times New Roman,Italic"&amp;8CDA Form 202 (09/23/2008)&amp;C&amp;"Times New Roman,Italic"&amp;9&amp;P&amp;R&amp;"Times New Roman,Italic"&amp;8&amp;A:&amp;D</oddFooter>
      </headerFooter>
    </customSheetView>
    <customSheetView guid="{602BBDD0-2A0B-434E-AE8E-4C472F9AEC01}" scale="75" showPageBreaks="1" zeroValues="0" printArea="1" view="pageBreakPreview">
      <selection activeCell="H17" sqref="H17"/>
      <rowBreaks count="1" manualBreakCount="1">
        <brk id="40" max="16383" man="1"/>
      </rowBreaks>
      <colBreaks count="1" manualBreakCount="1">
        <brk id="12" max="39" man="1"/>
      </colBreaks>
      <pageMargins left="0.5" right="0.5" top="0.5" bottom="0.75" header="0.5" footer="0.5"/>
      <pageSetup scale="95" firstPageNumber="23" orientation="landscape" useFirstPageNumber="1" horizontalDpi="4294967292" r:id="rId3"/>
      <headerFooter alignWithMargins="0">
        <oddFooter>&amp;L&amp;"Times New Roman,Italic"&amp;8CDA Form 202 (09/23/2008)&amp;C&amp;"Times New Roman,Italic"&amp;9&amp;P&amp;R&amp;"Times New Roman,Italic"&amp;8&amp;A:&amp;D</oddFooter>
      </headerFooter>
    </customSheetView>
    <customSheetView guid="{C2565ED2-FB16-4AD9-AFF0-CED4C44F72DA}" scale="75" showPageBreaks="1" zeroValues="0" printArea="1" view="pageBreakPreview" showRuler="0">
      <selection activeCell="H17" sqref="H17"/>
      <rowBreaks count="1" manualBreakCount="1">
        <brk id="40" max="16383" man="1"/>
      </rowBreaks>
      <colBreaks count="1" manualBreakCount="1">
        <brk id="12" max="39" man="1"/>
      </colBreaks>
      <pageMargins left="0.5" right="0.5" top="0.5" bottom="0.75" header="0.5" footer="0.5"/>
      <pageSetup scale="95" firstPageNumber="23" orientation="landscape" useFirstPageNumber="1" horizontalDpi="4294967292" r:id="rId4"/>
      <headerFooter alignWithMargins="0">
        <oddFooter>&amp;L&amp;"Times New Roman,Italic"&amp;8CDA Form 202 (09/23/2008)&amp;C&amp;"Times New Roman,Italic"&amp;9&amp;P&amp;R&amp;"Times New Roman,Italic"&amp;8&amp;A:&amp;D</oddFooter>
      </headerFooter>
    </customSheetView>
    <customSheetView guid="{0A080B76-CAC1-49D6-A14B-9DA724D07E2A}" scale="75" showPageBreaks="1" zeroValues="0" printArea="1" view="pageBreakPreview" showRuler="0">
      <selection activeCell="D3" sqref="D3"/>
      <rowBreaks count="1" manualBreakCount="1">
        <brk id="40" max="16383" man="1"/>
      </rowBreaks>
      <colBreaks count="1" manualBreakCount="1">
        <brk id="12" min="1" max="39" man="1"/>
      </colBreaks>
      <pageMargins left="0.5" right="0.5" top="0.5" bottom="0.75" header="0.5" footer="0.5"/>
      <pageSetup scale="95" firstPageNumber="23" orientation="landscape" useFirstPageNumber="1" horizontalDpi="4294967292" r:id="rId5"/>
      <headerFooter alignWithMargins="0">
        <oddFooter>&amp;L&amp;"Times New Roman,Italic"&amp;8CDA Form 202 (07/01/2008)&amp;C&amp;"Times New Roman,Italic"&amp;9&amp;P&amp;R&amp;"Times New Roman,Italic"&amp;8GENERAL INFORMATION:&amp;D</oddFooter>
      </headerFooter>
    </customSheetView>
    <customSheetView guid="{DC289960-5C22-11D6-B699-00010261CDBB}" zeroValues="0" showRuler="0">
      <selection activeCell="E4" sqref="E4"/>
      <pageMargins left="0.25" right="0.25" top="0.5" bottom="0.5" header="0.5" footer="0.5"/>
      <printOptions horizontalCentered="1"/>
      <pageSetup firstPageNumber="21" orientation="landscape" useFirstPageNumber="1" horizontalDpi="4294967292" r:id="rId6"/>
      <headerFooter alignWithMargins="0"/>
    </customSheetView>
    <customSheetView guid="{714B32FB-A92F-4F7C-8495-8C3BCEB888AE}" scale="75" showPageBreaks="1" zeroValues="0" printArea="1" view="pageBreakPreview" showRuler="0">
      <selection activeCell="D3" sqref="D3"/>
      <rowBreaks count="1" manualBreakCount="1">
        <brk id="40" max="16383" man="1"/>
      </rowBreaks>
      <colBreaks count="1" manualBreakCount="1">
        <brk id="12" min="1" max="39" man="1"/>
      </colBreaks>
      <pageMargins left="0.5" right="0.5" top="0.5" bottom="0.75" header="0.5" footer="0.5"/>
      <pageSetup scale="95" firstPageNumber="23" orientation="landscape" useFirstPageNumber="1" horizontalDpi="4294967292" r:id="rId7"/>
      <headerFooter alignWithMargins="0">
        <oddFooter>&amp;L&amp;"Times New Roman,Italic"&amp;8CDA Form 202 (07/01/2008)&amp;C&amp;"Times New Roman,Italic"&amp;9&amp;P&amp;R&amp;"Times New Roman,Italic"&amp;8GENERAL INFORMATION:&amp;D</oddFooter>
      </headerFooter>
    </customSheetView>
    <customSheetView guid="{A1879216-4226-4AD8-8303-3842A38BCF1B}" scale="75" showPageBreaks="1" zeroValues="0" printArea="1" view="pageBreakPreview" showRuler="0">
      <selection activeCell="H17" sqref="H17"/>
      <rowBreaks count="1" manualBreakCount="1">
        <brk id="40" max="16383" man="1"/>
      </rowBreaks>
      <colBreaks count="1" manualBreakCount="1">
        <brk id="12" max="39" man="1"/>
      </colBreaks>
      <pageMargins left="0.5" right="0.5" top="0.5" bottom="0.75" header="0.5" footer="0.5"/>
      <pageSetup scale="95" firstPageNumber="23" orientation="landscape" useFirstPageNumber="1" horizontalDpi="4294967292" r:id="rId8"/>
      <headerFooter alignWithMargins="0">
        <oddFooter>&amp;L&amp;"Times New Roman,Italic"&amp;8CDA Form 202 (09/23/2008)&amp;C&amp;"Times New Roman,Italic"&amp;9&amp;P&amp;R&amp;"Times New Roman,Italic"&amp;8&amp;A:&amp;D</oddFooter>
      </headerFooter>
    </customSheetView>
    <customSheetView guid="{3B78583D-5B6A-4751-8EF2-A2270A01FB56}" scale="75" showPageBreaks="1" zeroValues="0" printArea="1" view="pageBreakPreview">
      <selection activeCell="H17" sqref="H17"/>
      <rowBreaks count="1" manualBreakCount="1">
        <brk id="40" max="16383" man="1"/>
      </rowBreaks>
      <colBreaks count="1" manualBreakCount="1">
        <brk id="12" max="39" man="1"/>
      </colBreaks>
      <pageMargins left="0.5" right="0.5" top="0.5" bottom="0.75" header="0.5" footer="0.5"/>
      <pageSetup scale="95" firstPageNumber="23" orientation="landscape" useFirstPageNumber="1" horizontalDpi="4294967292" r:id="rId9"/>
      <headerFooter alignWithMargins="0">
        <oddFooter>&amp;L&amp;"Times New Roman,Italic"&amp;8CDA Form 202 (09/23/2008)&amp;C&amp;"Times New Roman,Italic"&amp;9&amp;P&amp;R&amp;"Times New Roman,Italic"&amp;8&amp;A:&amp;D</oddFooter>
      </headerFooter>
    </customSheetView>
    <customSheetView guid="{9A1BF858-0700-49AF-A308-5283E02DA063}" scale="75" showPageBreaks="1" zeroValues="0" printArea="1" view="pageBreakPreview">
      <selection activeCell="H17" sqref="H17"/>
      <rowBreaks count="1" manualBreakCount="1">
        <brk id="40" max="16383" man="1"/>
      </rowBreaks>
      <colBreaks count="1" manualBreakCount="1">
        <brk id="12" max="39" man="1"/>
      </colBreaks>
      <pageMargins left="0.5" right="0.5" top="0.5" bottom="0.75" header="0.5" footer="0.5"/>
      <pageSetup scale="95" firstPageNumber="23" orientation="landscape" useFirstPageNumber="1" horizontalDpi="4294967292" r:id="rId10"/>
      <headerFooter alignWithMargins="0">
        <oddFooter>&amp;L&amp;"Times New Roman,Italic"&amp;8CDA Form 202 (09/23/2008)&amp;C&amp;"Times New Roman,Italic"&amp;9&amp;P&amp;R&amp;"Times New Roman,Italic"&amp;8&amp;A:&amp;D</oddFooter>
      </headerFooter>
    </customSheetView>
    <customSheetView guid="{C6533090-8A80-47A4-9BC4-E66215F4127C}" scale="75" showPageBreaks="1" zeroValues="0" printArea="1" view="pageBreakPreview">
      <selection activeCell="H17" sqref="H17"/>
      <rowBreaks count="1" manualBreakCount="1">
        <brk id="40" max="16383" man="1"/>
      </rowBreaks>
      <colBreaks count="1" manualBreakCount="1">
        <brk id="12" max="39" man="1"/>
      </colBreaks>
      <pageMargins left="0.5" right="0.5" top="0.5" bottom="0.75" header="0.5" footer="0.5"/>
      <pageSetup scale="95" firstPageNumber="23" orientation="landscape" useFirstPageNumber="1" horizontalDpi="4294967292" r:id="rId11"/>
      <headerFooter alignWithMargins="0">
        <oddFooter>&amp;L&amp;"Times New Roman,Italic"&amp;8CDA Form 202 (09/23/2008)&amp;C&amp;"Times New Roman,Italic"&amp;9&amp;P&amp;R&amp;"Times New Roman,Italic"&amp;8&amp;A:&amp;D</oddFooter>
      </headerFooter>
    </customSheetView>
    <customSheetView guid="{3659D36C-86F8-45BE-8B0F-DC260D021512}" scale="75" showPageBreaks="1" zeroValues="0" printArea="1" view="pageBreakPreview">
      <selection activeCell="H17" sqref="H17"/>
      <rowBreaks count="1" manualBreakCount="1">
        <brk id="40" max="16383" man="1"/>
      </rowBreaks>
      <colBreaks count="1" manualBreakCount="1">
        <brk id="12" max="39" man="1"/>
      </colBreaks>
      <pageMargins left="0.5" right="0.5" top="0.5" bottom="0.75" header="0.5" footer="0.5"/>
      <pageSetup scale="95" firstPageNumber="23" orientation="landscape" useFirstPageNumber="1" horizontalDpi="4294967292" r:id="rId12"/>
      <headerFooter alignWithMargins="0">
        <oddFooter>&amp;L&amp;"Times New Roman,Italic"&amp;8CDA Form 202 (09/23/2008)&amp;C&amp;"Times New Roman,Italic"&amp;9&amp;P&amp;R&amp;"Times New Roman,Italic"&amp;8&amp;A:&amp;D</oddFooter>
      </headerFooter>
    </customSheetView>
    <customSheetView guid="{8142EFA3-2DB8-4FA0-90CC-65C61CCEFD62}" scale="75" showPageBreaks="1" zeroValues="0" printArea="1" view="pageBreakPreview">
      <selection activeCell="H17" sqref="H17"/>
      <rowBreaks count="1" manualBreakCount="1">
        <brk id="40" max="16383" man="1"/>
      </rowBreaks>
      <colBreaks count="1" manualBreakCount="1">
        <brk id="12" max="39" man="1"/>
      </colBreaks>
      <pageMargins left="0.5" right="0.5" top="0.5" bottom="0.75" header="0.5" footer="0.5"/>
      <pageSetup scale="95" firstPageNumber="23" orientation="landscape" useFirstPageNumber="1" horizontalDpi="4294967292" r:id="rId13"/>
      <headerFooter alignWithMargins="0">
        <oddFooter>&amp;L&amp;"Times New Roman,Italic"&amp;8CDA Form 202 (09/23/2008)&amp;C&amp;"Times New Roman,Italic"&amp;9&amp;P&amp;R&amp;"Times New Roman,Italic"&amp;8&amp;A:&amp;D</oddFooter>
      </headerFooter>
    </customSheetView>
  </customSheetViews>
  <mergeCells count="1">
    <mergeCell ref="A1:D1"/>
  </mergeCells>
  <phoneticPr fontId="17" type="noConversion"/>
  <pageMargins left="0.5" right="0.5" top="0.5" bottom="0.75" header="0.5" footer="0.5"/>
  <pageSetup scale="95" firstPageNumber="20" orientation="landscape" useFirstPageNumber="1" horizontalDpi="4294967292" r:id="rId14"/>
  <headerFooter alignWithMargins="0">
    <oddFooter>&amp;L&amp;"Times New Roman,Italic"&amp;8CDA Form 202 revised 10/25/16&amp;C&amp;"Times New Roman,Italic"&amp;9&amp;P&amp;R&amp;"Times New Roman,Italic"&amp;8&amp;A:&amp;D</oddFooter>
  </headerFooter>
  <rowBreaks count="1" manualBreakCount="1">
    <brk id="40" max="16383" man="1"/>
  </rowBreaks>
  <colBreaks count="1" manualBreakCount="1">
    <brk id="12" max="39"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2D2809D534E2E4791F34A639EDE4B8D" ma:contentTypeVersion="4" ma:contentTypeDescription="Create a new document." ma:contentTypeScope="" ma:versionID="f952c9c9f8901f2d17956aa47c4ffba2">
  <xsd:schema xmlns:xsd="http://www.w3.org/2001/XMLSchema" xmlns:xs="http://www.w3.org/2001/XMLSchema" xmlns:p="http://schemas.microsoft.com/office/2006/metadata/properties" xmlns:ns1="http://schemas.microsoft.com/sharepoint/v3" targetNamespace="http://schemas.microsoft.com/office/2006/metadata/properties" ma:root="true" ma:fieldsID="bff1912dda2c34800ae3d5e8677634f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B701041-3646-49AE-85B6-2CCAFFC22425}"/>
</file>

<file path=customXml/itemProps2.xml><?xml version="1.0" encoding="utf-8"?>
<ds:datastoreItem xmlns:ds="http://schemas.openxmlformats.org/officeDocument/2006/customXml" ds:itemID="{7E1D3F1F-62B8-445D-9C74-E21263100C00}"/>
</file>

<file path=customXml/itemProps3.xml><?xml version="1.0" encoding="utf-8"?>
<ds:datastoreItem xmlns:ds="http://schemas.openxmlformats.org/officeDocument/2006/customXml" ds:itemID="{D2A7E0C0-6610-4B55-A38A-7A1F47B3BF9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7</vt:i4>
      </vt:variant>
    </vt:vector>
  </HeadingPairs>
  <TitlesOfParts>
    <vt:vector size="20" baseType="lpstr">
      <vt:lpstr>GENERAL</vt:lpstr>
      <vt:lpstr>DEV TEAM</vt:lpstr>
      <vt:lpstr>INCOME</vt:lpstr>
      <vt:lpstr>EXPENSES</vt:lpstr>
      <vt:lpstr>USES</vt:lpstr>
      <vt:lpstr>SOURCES</vt:lpstr>
      <vt:lpstr>TAX CREDIT</vt:lpstr>
      <vt:lpstr>SUMMARY</vt:lpstr>
      <vt:lpstr>PRO FORMA</vt:lpstr>
      <vt:lpstr>CURR FIN INFO</vt:lpstr>
      <vt:lpstr>CERT</vt:lpstr>
      <vt:lpstr>FIN CAP</vt:lpstr>
      <vt:lpstr>LEV&amp;COST EFF</vt:lpstr>
      <vt:lpstr>'DEV TEAM'!Print_Area</vt:lpstr>
      <vt:lpstr>'PRO FORMA'!Print_Area</vt:lpstr>
      <vt:lpstr>SOURCES!Print_Area</vt:lpstr>
      <vt:lpstr>'TAX CREDIT'!Print_Area</vt:lpstr>
      <vt:lpstr>USES!Print_Area</vt:lpstr>
      <vt:lpstr>'PRO FORMA'!Print_Titles</vt:lpstr>
      <vt:lpstr>projname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DHCD User</dc:creator>
  <cp:lastModifiedBy>Robinson, Kristen J</cp:lastModifiedBy>
  <cp:lastPrinted>2016-09-30T18:53:52Z</cp:lastPrinted>
  <dcterms:created xsi:type="dcterms:W3CDTF">1999-06-15T22:04:33Z</dcterms:created>
  <dcterms:modified xsi:type="dcterms:W3CDTF">2016-10-25T15:27:16Z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0x01010012D2809D534E2E4791F34A639EDE4B8D</vt:lpwstr>
  </property>
  <property fmtid="{D5CDD505-2E9C-101B-9397-08002B2CF9AE}" pid="4" name="Order">
    <vt:r8>17800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_SharedFileIndex">
    <vt:lpwstr/>
  </property>
</Properties>
</file>