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40" yWindow="1410" windowWidth="10665" windowHeight="6585" tabRatio="660"/>
  </bookViews>
  <sheets>
    <sheet name="GENERAL" sheetId="1" r:id="rId1"/>
    <sheet name="DEV TEAM" sheetId="2" r:id="rId2"/>
    <sheet name="INCOME" sheetId="3" r:id="rId3"/>
    <sheet name="EXPENSES" sheetId="4" r:id="rId4"/>
    <sheet name="USES" sheetId="5" r:id="rId5"/>
    <sheet name="SOURCES" sheetId="6" r:id="rId6"/>
    <sheet name="TAX CREDIT" sheetId="7" r:id="rId7"/>
    <sheet name="SUMMARY" sheetId="8" r:id="rId8"/>
    <sheet name="PRO FORMA" sheetId="9" r:id="rId9"/>
    <sheet name="CURR FIN INFO" sheetId="10" r:id="rId10"/>
    <sheet name="CERT" sheetId="11" r:id="rId11"/>
    <sheet name="FIN CAP" sheetId="12" r:id="rId12"/>
    <sheet name="LEV&amp;COST EFF" sheetId="13" r:id="rId13"/>
  </sheets>
  <definedNames>
    <definedName name="_xlnm.Print_Area" localSheetId="1">'DEV TEAM'!$A$1:$I$131</definedName>
    <definedName name="_xlnm.Print_Area" localSheetId="8">'PRO FORMA'!$A$1:$V$40</definedName>
    <definedName name="_xlnm.Print_Area" localSheetId="5">SOURCES!$A$1:$K$39</definedName>
    <definedName name="_xlnm.Print_Area" localSheetId="6">'TAX CREDIT'!$A$1:$I$130</definedName>
    <definedName name="_xlnm.Print_Area" localSheetId="4">USES!$A$1:$I$124</definedName>
    <definedName name="_xlnm.Print_Titles" localSheetId="8">'PRO FORMA'!$A:$B,'PRO FORMA'!$1:$1</definedName>
    <definedName name="projname">GENERAL!$C$25</definedName>
    <definedName name="Z_0A080B76_CAC1_49D6_A14B_9DA724D07E2A_.wvu.PrintArea" localSheetId="1" hidden="1">'DEV TEAM'!$A$1:$I$166</definedName>
    <definedName name="Z_0A080B76_CAC1_49D6_A14B_9DA724D07E2A_.wvu.PrintArea" localSheetId="8" hidden="1">'PRO FORMA'!$A$2:$V$40</definedName>
    <definedName name="Z_0A080B76_CAC1_49D6_A14B_9DA724D07E2A_.wvu.PrintArea" localSheetId="5" hidden="1">SOURCES!$A$1:$K$40</definedName>
    <definedName name="Z_0A080B76_CAC1_49D6_A14B_9DA724D07E2A_.wvu.PrintArea" localSheetId="6" hidden="1">'TAX CREDIT'!$A$1:$I$130</definedName>
    <definedName name="Z_0A080B76_CAC1_49D6_A14B_9DA724D07E2A_.wvu.PrintArea" localSheetId="4" hidden="1">USES!$A$1:$I$124</definedName>
    <definedName name="Z_0A080B76_CAC1_49D6_A14B_9DA724D07E2A_.wvu.PrintTitles" localSheetId="8" hidden="1">'PRO FORMA'!$A:$B,'PRO FORMA'!$1:$1</definedName>
    <definedName name="Z_3659D36C_86F8_45BE_8B0F_DC260D021512_.wvu.PrintArea" localSheetId="1" hidden="1">'DEV TEAM'!$A$1:$I$166</definedName>
    <definedName name="Z_3659D36C_86F8_45BE_8B0F_DC260D021512_.wvu.PrintArea" localSheetId="8" hidden="1">'PRO FORMA'!$A$1:$V$40</definedName>
    <definedName name="Z_3659D36C_86F8_45BE_8B0F_DC260D021512_.wvu.PrintArea" localSheetId="5" hidden="1">SOURCES!$A$1:$K$40</definedName>
    <definedName name="Z_3659D36C_86F8_45BE_8B0F_DC260D021512_.wvu.PrintArea" localSheetId="6" hidden="1">'TAX CREDIT'!$A$1:$I$130</definedName>
    <definedName name="Z_3659D36C_86F8_45BE_8B0F_DC260D021512_.wvu.PrintArea" localSheetId="4" hidden="1">USES!$A$1:$I$124</definedName>
    <definedName name="Z_3659D36C_86F8_45BE_8B0F_DC260D021512_.wvu.PrintTitles" localSheetId="8" hidden="1">'PRO FORMA'!$A:$B,'PRO FORMA'!$1:$1</definedName>
    <definedName name="Z_3B78583D_5B6A_4751_8EF2_A2270A01FB56_.wvu.PrintArea" localSheetId="1" hidden="1">'DEV TEAM'!$A$1:$I$166</definedName>
    <definedName name="Z_3B78583D_5B6A_4751_8EF2_A2270A01FB56_.wvu.PrintArea" localSheetId="8" hidden="1">'PRO FORMA'!$A$1:$V$40</definedName>
    <definedName name="Z_3B78583D_5B6A_4751_8EF2_A2270A01FB56_.wvu.PrintArea" localSheetId="5" hidden="1">SOURCES!$A$1:$K$40</definedName>
    <definedName name="Z_3B78583D_5B6A_4751_8EF2_A2270A01FB56_.wvu.PrintArea" localSheetId="6" hidden="1">'TAX CREDIT'!$A$1:$I$130</definedName>
    <definedName name="Z_3B78583D_5B6A_4751_8EF2_A2270A01FB56_.wvu.PrintArea" localSheetId="4" hidden="1">USES!$A$1:$I$124</definedName>
    <definedName name="Z_3B78583D_5B6A_4751_8EF2_A2270A01FB56_.wvu.PrintTitles" localSheetId="8" hidden="1">'PRO FORMA'!$A:$B,'PRO FORMA'!$1:$1</definedName>
    <definedName name="Z_602BBDD0_2A0B_434E_AE8E_4C472F9AEC01_.wvu.PrintArea" localSheetId="1" hidden="1">'DEV TEAM'!$A$1:$I$166</definedName>
    <definedName name="Z_602BBDD0_2A0B_434E_AE8E_4C472F9AEC01_.wvu.PrintArea" localSheetId="8" hidden="1">'PRO FORMA'!$A$1:$V$40</definedName>
    <definedName name="Z_602BBDD0_2A0B_434E_AE8E_4C472F9AEC01_.wvu.PrintArea" localSheetId="5" hidden="1">SOURCES!$A$1:$K$40</definedName>
    <definedName name="Z_602BBDD0_2A0B_434E_AE8E_4C472F9AEC01_.wvu.PrintArea" localSheetId="6" hidden="1">'TAX CREDIT'!$A$1:$I$130</definedName>
    <definedName name="Z_602BBDD0_2A0B_434E_AE8E_4C472F9AEC01_.wvu.PrintArea" localSheetId="4" hidden="1">USES!$A$1:$I$124</definedName>
    <definedName name="Z_602BBDD0_2A0B_434E_AE8E_4C472F9AEC01_.wvu.PrintTitles" localSheetId="8" hidden="1">'PRO FORMA'!$A:$B,'PRO FORMA'!$1:$1</definedName>
    <definedName name="Z_714B32FB_A92F_4F7C_8495_8C3BCEB888AE_.wvu.PrintArea" localSheetId="1" hidden="1">'DEV TEAM'!$A$1:$I$166</definedName>
    <definedName name="Z_714B32FB_A92F_4F7C_8495_8C3BCEB888AE_.wvu.PrintArea" localSheetId="8" hidden="1">'PRO FORMA'!$A$2:$V$40</definedName>
    <definedName name="Z_714B32FB_A92F_4F7C_8495_8C3BCEB888AE_.wvu.PrintTitles" localSheetId="8" hidden="1">'PRO FORMA'!$A:$B,'PRO FORMA'!$1:$1</definedName>
    <definedName name="Z_8142EFA3_2DB8_4FA0_90CC_65C61CCEFD62_.wvu.PrintArea" localSheetId="1" hidden="1">'DEV TEAM'!$A$1:$I$166</definedName>
    <definedName name="Z_8142EFA3_2DB8_4FA0_90CC_65C61CCEFD62_.wvu.PrintArea" localSheetId="8" hidden="1">'PRO FORMA'!$A$1:$V$40</definedName>
    <definedName name="Z_8142EFA3_2DB8_4FA0_90CC_65C61CCEFD62_.wvu.PrintArea" localSheetId="5" hidden="1">SOURCES!$A$1:$K$40</definedName>
    <definedName name="Z_8142EFA3_2DB8_4FA0_90CC_65C61CCEFD62_.wvu.PrintArea" localSheetId="6" hidden="1">'TAX CREDIT'!$A$1:$I$130</definedName>
    <definedName name="Z_8142EFA3_2DB8_4FA0_90CC_65C61CCEFD62_.wvu.PrintArea" localSheetId="4" hidden="1">USES!$A$1:$I$124</definedName>
    <definedName name="Z_8142EFA3_2DB8_4FA0_90CC_65C61CCEFD62_.wvu.PrintTitles" localSheetId="8" hidden="1">'PRO FORMA'!$A:$B,'PRO FORMA'!$1:$1</definedName>
    <definedName name="Z_9A1BF858_0700_49AF_A308_5283E02DA063_.wvu.PrintArea" localSheetId="1" hidden="1">'DEV TEAM'!$A$1:$I$166</definedName>
    <definedName name="Z_9A1BF858_0700_49AF_A308_5283E02DA063_.wvu.PrintArea" localSheetId="8" hidden="1">'PRO FORMA'!$A$1:$V$40</definedName>
    <definedName name="Z_9A1BF858_0700_49AF_A308_5283E02DA063_.wvu.PrintArea" localSheetId="5" hidden="1">SOURCES!$A$1:$K$40</definedName>
    <definedName name="Z_9A1BF858_0700_49AF_A308_5283E02DA063_.wvu.PrintArea" localSheetId="6" hidden="1">'TAX CREDIT'!$A$1:$I$130</definedName>
    <definedName name="Z_9A1BF858_0700_49AF_A308_5283E02DA063_.wvu.PrintArea" localSheetId="4" hidden="1">USES!$A$1:$I$124</definedName>
    <definedName name="Z_9A1BF858_0700_49AF_A308_5283E02DA063_.wvu.PrintTitles" localSheetId="8" hidden="1">'PRO FORMA'!$A:$B,'PRO FORMA'!$1:$1</definedName>
    <definedName name="Z_A1879216_4226_4AD8_8303_3842A38BCF1B_.wvu.PrintArea" localSheetId="1" hidden="1">'DEV TEAM'!$A$1:$I$166</definedName>
    <definedName name="Z_A1879216_4226_4AD8_8303_3842A38BCF1B_.wvu.PrintArea" localSheetId="8" hidden="1">'PRO FORMA'!$A$1:$V$40</definedName>
    <definedName name="Z_A1879216_4226_4AD8_8303_3842A38BCF1B_.wvu.PrintArea" localSheetId="5" hidden="1">SOURCES!$A$1:$K$40</definedName>
    <definedName name="Z_A1879216_4226_4AD8_8303_3842A38BCF1B_.wvu.PrintArea" localSheetId="6" hidden="1">'TAX CREDIT'!$A$1:$I$130</definedName>
    <definedName name="Z_A1879216_4226_4AD8_8303_3842A38BCF1B_.wvu.PrintArea" localSheetId="4" hidden="1">USES!$A$1:$I$124</definedName>
    <definedName name="Z_A1879216_4226_4AD8_8303_3842A38BCF1B_.wvu.PrintTitles" localSheetId="8" hidden="1">'PRO FORMA'!$A:$B,'PRO FORMA'!$1:$1</definedName>
    <definedName name="Z_C2565ED2_FB16_4AD9_AFF0_CED4C44F72DA_.wvu.PrintArea" localSheetId="1" hidden="1">'DEV TEAM'!$A$1:$I$166</definedName>
    <definedName name="Z_C2565ED2_FB16_4AD9_AFF0_CED4C44F72DA_.wvu.PrintArea" localSheetId="8" hidden="1">'PRO FORMA'!$A$1:$V$40</definedName>
    <definedName name="Z_C2565ED2_FB16_4AD9_AFF0_CED4C44F72DA_.wvu.PrintArea" localSheetId="5" hidden="1">SOURCES!$A$1:$K$40</definedName>
    <definedName name="Z_C2565ED2_FB16_4AD9_AFF0_CED4C44F72DA_.wvu.PrintArea" localSheetId="6" hidden="1">'TAX CREDIT'!$A$1:$I$130</definedName>
    <definedName name="Z_C2565ED2_FB16_4AD9_AFF0_CED4C44F72DA_.wvu.PrintArea" localSheetId="4" hidden="1">USES!$A$1:$I$124</definedName>
    <definedName name="Z_C2565ED2_FB16_4AD9_AFF0_CED4C44F72DA_.wvu.PrintTitles" localSheetId="8" hidden="1">'PRO FORMA'!$A:$B,'PRO FORMA'!$1:$1</definedName>
    <definedName name="Z_C39AB591_3723_49A0_B177_B840906E8341_.wvu.PrintArea" localSheetId="1" hidden="1">'DEV TEAM'!$A$1:$I$166</definedName>
    <definedName name="Z_C39AB591_3723_49A0_B177_B840906E8341_.wvu.PrintArea" localSheetId="8" hidden="1">'PRO FORMA'!$A$1:$V$40</definedName>
    <definedName name="Z_C39AB591_3723_49A0_B177_B840906E8341_.wvu.PrintArea" localSheetId="5" hidden="1">SOURCES!$A$1:$K$40</definedName>
    <definedName name="Z_C39AB591_3723_49A0_B177_B840906E8341_.wvu.PrintArea" localSheetId="6" hidden="1">'TAX CREDIT'!$A$1:$I$130</definedName>
    <definedName name="Z_C39AB591_3723_49A0_B177_B840906E8341_.wvu.PrintArea" localSheetId="4" hidden="1">USES!$A$1:$I$124</definedName>
    <definedName name="Z_C39AB591_3723_49A0_B177_B840906E8341_.wvu.PrintTitles" localSheetId="8" hidden="1">'PRO FORMA'!$A:$B,'PRO FORMA'!$1:$1</definedName>
    <definedName name="Z_C6533090_8A80_47A4_9BC4_E66215F4127C_.wvu.PrintArea" localSheetId="1" hidden="1">'DEV TEAM'!$A$1:$I$166</definedName>
    <definedName name="Z_C6533090_8A80_47A4_9BC4_E66215F4127C_.wvu.PrintArea" localSheetId="8" hidden="1">'PRO FORMA'!$A$1:$V$40</definedName>
    <definedName name="Z_C6533090_8A80_47A4_9BC4_E66215F4127C_.wvu.PrintArea" localSheetId="5" hidden="1">SOURCES!$A$1:$K$40</definedName>
    <definedName name="Z_C6533090_8A80_47A4_9BC4_E66215F4127C_.wvu.PrintArea" localSheetId="6" hidden="1">'TAX CREDIT'!$A$1:$I$130</definedName>
    <definedName name="Z_C6533090_8A80_47A4_9BC4_E66215F4127C_.wvu.PrintArea" localSheetId="4" hidden="1">USES!$A$1:$I$124</definedName>
    <definedName name="Z_C6533090_8A80_47A4_9BC4_E66215F4127C_.wvu.PrintTitles" localSheetId="8" hidden="1">'PRO FORMA'!$A:$B,'PRO FORMA'!$1:$1</definedName>
    <definedName name="Z_DC289960_5C22_11D6_B699_00010261CDBB_.wvu.PrintTitles" localSheetId="8" hidden="1">'PRO FORMA'!$A:$B</definedName>
    <definedName name="Z_E132EC1F_F891_4922_AB90_4FA7835D9B5A_.wvu.PrintArea" localSheetId="1" hidden="1">'DEV TEAM'!$A$1:$I$166</definedName>
    <definedName name="Z_E132EC1F_F891_4922_AB90_4FA7835D9B5A_.wvu.PrintArea" localSheetId="8" hidden="1">'PRO FORMA'!$A$1:$V$40</definedName>
    <definedName name="Z_E132EC1F_F891_4922_AB90_4FA7835D9B5A_.wvu.PrintArea" localSheetId="5" hidden="1">SOURCES!$A$1:$K$40</definedName>
    <definedName name="Z_E132EC1F_F891_4922_AB90_4FA7835D9B5A_.wvu.PrintArea" localSheetId="6" hidden="1">'TAX CREDIT'!$A$1:$I$130</definedName>
    <definedName name="Z_E132EC1F_F891_4922_AB90_4FA7835D9B5A_.wvu.PrintArea" localSheetId="4" hidden="1">USES!$A$1:$I$124</definedName>
    <definedName name="Z_E132EC1F_F891_4922_AB90_4FA7835D9B5A_.wvu.PrintTitles" localSheetId="8" hidden="1">'PRO FORMA'!$A:$B,'PRO FORMA'!$1:$1</definedName>
  </definedNames>
  <calcPr calcId="145621"/>
  <customWorkbookViews>
    <customWorkbookView name="Robinson, Kristen - Personal View" guid="{C39AB591-3723-49A0-B177-B840906E8341}" mergeInterval="0" personalView="1" maximized="1" windowWidth="1276" windowHeight="571" tabRatio="869" activeSheetId="1"/>
    <customWorkbookView name="Cook, Turia M. - Personal View" guid="{E132EC1F-F891-4922-AB90-4FA7835D9B5A}" mergeInterval="0" personalView="1" maximized="1" windowWidth="592" windowHeight="167" tabRatio="869" activeSheetId="1"/>
    <customWorkbookView name="RentalHousing - Personal View" guid="{602BBDD0-2A0B-434E-AE8E-4C472F9AEC01}" mergeInterval="0" personalView="1" maximized="1" windowWidth="1020" windowHeight="549" tabRatio="869" activeSheetId="1"/>
    <customWorkbookView name="maneval - Personal View" guid="{C2565ED2-FB16-4AD9-AFF0-CED4C44F72DA}" mergeInterval="0" personalView="1" maximized="1" windowWidth="1020" windowHeight="565" tabRatio="869" activeSheetId="1"/>
    <customWorkbookView name="cohen - Personal View" guid="{0A080B76-CAC1-49D6-A14B-9DA724D07E2A}" mergeInterval="0" personalView="1" maximized="1" windowWidth="1020" windowHeight="579" tabRatio="869" activeSheetId="2"/>
    <customWorkbookView name="Barry Deemer - Personal View" guid="{DC289960-5C22-11D6-B699-00010261CDBB}" mergeInterval="0" personalView="1" maximized="1" windowWidth="796" windowHeight="413" tabRatio="929" activeSheetId="2"/>
    <customWorkbookView name="Mickel R. Farmer - Personal View" guid="{714B32FB-A92F-4F7C-8495-8C3BCEB888AE}" mergeInterval="0" personalView="1" maximized="1" windowWidth="994" windowHeight="605" tabRatio="869" activeSheetId="9" showComments="commIndAndComment"/>
    <customWorkbookView name="Coleman - Personal View" guid="{A1879216-4226-4AD8-8303-3842A38BCF1B}" mergeInterval="0" personalView="1" maximized="1" windowWidth="1020" windowHeight="544" tabRatio="869" activeSheetId="1"/>
    <customWorkbookView name="Roberts, Maia - Personal View" guid="{3B78583D-5B6A-4751-8EF2-A2270A01FB56}" mergeInterval="0" personalView="1" maximized="1" windowWidth="1020" windowHeight="515" tabRatio="869" activeSheetId="5"/>
    <customWorkbookView name="Cohen, Andrew B. - Personal View" guid="{9A1BF858-0700-49AF-A308-5283E02DA063}" mergeInterval="0" personalView="1" maximized="1" windowWidth="1020" windowHeight="555" tabRatio="869" activeSheetId="3"/>
    <customWorkbookView name="Talios, Diana - Personal View" guid="{C6533090-8A80-47A4-9BC4-E66215F4127C}" mergeInterval="0" personalView="1" maximized="1" windowWidth="982" windowHeight="506" tabRatio="869" activeSheetId="8"/>
    <customWorkbookView name="Cornick, Elaine - Personal View" guid="{3659D36C-86F8-45BE-8B0F-DC260D021512}" mergeInterval="0" personalView="1" maximized="1" windowWidth="796" windowHeight="377" tabRatio="869" activeSheetId="1"/>
    <customWorkbookView name="Robinson, Kristen J - Personal View" guid="{8142EFA3-2DB8-4FA0-90CC-65C61CCEFD62}" mergeInterval="0" personalView="1" maximized="1" windowWidth="1600" windowHeight="675" tabRatio="869" activeSheetId="1"/>
  </customWorkbookViews>
</workbook>
</file>

<file path=xl/calcChain.xml><?xml version="1.0" encoding="utf-8"?>
<calcChain xmlns="http://schemas.openxmlformats.org/spreadsheetml/2006/main">
  <c r="D17" i="13" l="1"/>
  <c r="D12" i="13" l="1"/>
  <c r="E26" i="8" l="1"/>
  <c r="H33" i="12"/>
  <c r="H32" i="12"/>
  <c r="H15" i="12"/>
  <c r="H14" i="12"/>
  <c r="K10" i="13" l="1"/>
  <c r="J11" i="13"/>
  <c r="J9" i="13"/>
  <c r="I11" i="13"/>
  <c r="I9" i="13"/>
  <c r="J7" i="13"/>
  <c r="I7" i="13"/>
  <c r="H11" i="13"/>
  <c r="K11" i="13" s="1"/>
  <c r="H7" i="13"/>
  <c r="K7" i="13" s="1"/>
  <c r="D25" i="13"/>
  <c r="D8" i="13"/>
  <c r="D18" i="13" s="1"/>
  <c r="H34" i="12"/>
  <c r="F34" i="12"/>
  <c r="D34" i="12"/>
  <c r="H27" i="12"/>
  <c r="F27" i="12"/>
  <c r="D27" i="12"/>
  <c r="H16" i="12"/>
  <c r="F16" i="12"/>
  <c r="D16" i="12"/>
  <c r="H8" i="12"/>
  <c r="F8" i="12"/>
  <c r="D8" i="12"/>
  <c r="D24" i="13" l="1"/>
  <c r="D26" i="13" s="1"/>
  <c r="D29" i="13" s="1"/>
  <c r="D30" i="13" s="1"/>
  <c r="D31" i="13" s="1"/>
  <c r="H9" i="13"/>
  <c r="K9" i="13" s="1"/>
  <c r="I69" i="8"/>
  <c r="I64" i="8"/>
  <c r="D19" i="13" s="1"/>
  <c r="D28" i="13" s="1"/>
  <c r="H64" i="8"/>
  <c r="G64" i="8"/>
  <c r="F64" i="8"/>
  <c r="E15" i="8"/>
  <c r="D20" i="1"/>
  <c r="E20" i="8" s="1"/>
  <c r="D17" i="1"/>
  <c r="D14" i="1"/>
  <c r="G36" i="3"/>
  <c r="B2" i="10" l="1"/>
  <c r="B1" i="5"/>
  <c r="B2" i="4"/>
  <c r="B2" i="3"/>
  <c r="B2" i="8"/>
  <c r="B2" i="2"/>
  <c r="D14" i="10"/>
  <c r="J8" i="3"/>
  <c r="K8" i="3" s="1"/>
  <c r="L8" i="3" s="1"/>
  <c r="D3" i="9" l="1"/>
  <c r="C15" i="9"/>
  <c r="E24" i="5" l="1"/>
  <c r="C21" i="9" l="1"/>
  <c r="D21" i="9"/>
  <c r="E21" i="9"/>
  <c r="F21" i="9"/>
  <c r="G21" i="9"/>
  <c r="H21" i="9"/>
  <c r="I21" i="9"/>
  <c r="J21" i="9"/>
  <c r="K21" i="9"/>
  <c r="L21" i="9"/>
  <c r="M21" i="9"/>
  <c r="N21" i="9"/>
  <c r="O21" i="9"/>
  <c r="P21" i="9"/>
  <c r="Q21" i="9"/>
  <c r="R21" i="9"/>
  <c r="S21" i="9"/>
  <c r="T21" i="9"/>
  <c r="U21" i="9"/>
  <c r="V21" i="9"/>
  <c r="C22" i="9"/>
  <c r="D22" i="9"/>
  <c r="E22" i="9"/>
  <c r="F22" i="9"/>
  <c r="G22" i="9"/>
  <c r="H22" i="9"/>
  <c r="I22" i="9"/>
  <c r="J22" i="9"/>
  <c r="K22" i="9"/>
  <c r="L22" i="9"/>
  <c r="M22" i="9"/>
  <c r="N22" i="9"/>
  <c r="O22" i="9"/>
  <c r="P22" i="9"/>
  <c r="Q22" i="9"/>
  <c r="R22" i="9"/>
  <c r="S22" i="9"/>
  <c r="T22" i="9"/>
  <c r="U22" i="9"/>
  <c r="V22" i="9"/>
  <c r="C23" i="9"/>
  <c r="D23" i="9"/>
  <c r="E23" i="9"/>
  <c r="F23" i="9"/>
  <c r="G23" i="9"/>
  <c r="H23" i="9"/>
  <c r="I23" i="9"/>
  <c r="J23" i="9"/>
  <c r="K23" i="9"/>
  <c r="L23" i="9"/>
  <c r="M23" i="9"/>
  <c r="N23" i="9"/>
  <c r="O23" i="9"/>
  <c r="P23" i="9"/>
  <c r="Q23" i="9"/>
  <c r="R23" i="9"/>
  <c r="S23" i="9"/>
  <c r="T23" i="9"/>
  <c r="U23" i="9"/>
  <c r="V23" i="9"/>
  <c r="C24" i="9"/>
  <c r="D24" i="9"/>
  <c r="E24" i="9"/>
  <c r="F24" i="9"/>
  <c r="G24" i="9"/>
  <c r="H24" i="9"/>
  <c r="I24" i="9"/>
  <c r="J24" i="9"/>
  <c r="K24" i="9"/>
  <c r="L24" i="9"/>
  <c r="M24" i="9"/>
  <c r="N24" i="9"/>
  <c r="O24" i="9"/>
  <c r="P24" i="9"/>
  <c r="Q24" i="9"/>
  <c r="R24" i="9"/>
  <c r="S24" i="9"/>
  <c r="T24" i="9"/>
  <c r="U24" i="9"/>
  <c r="V24" i="9"/>
  <c r="C25" i="9"/>
  <c r="D25" i="9"/>
  <c r="E25" i="9"/>
  <c r="F25" i="9"/>
  <c r="G25" i="9"/>
  <c r="H25" i="9"/>
  <c r="I25" i="9"/>
  <c r="J25" i="9"/>
  <c r="K25" i="9"/>
  <c r="L25" i="9"/>
  <c r="M25" i="9"/>
  <c r="N25" i="9"/>
  <c r="O25" i="9"/>
  <c r="P25" i="9"/>
  <c r="Q25" i="9"/>
  <c r="R25" i="9"/>
  <c r="S25" i="9"/>
  <c r="T25" i="9"/>
  <c r="U25" i="9"/>
  <c r="V25" i="9"/>
  <c r="C26" i="9"/>
  <c r="D26" i="9"/>
  <c r="E26" i="9"/>
  <c r="F26" i="9"/>
  <c r="G26" i="9"/>
  <c r="H26" i="9"/>
  <c r="I26" i="9"/>
  <c r="J26" i="9"/>
  <c r="K26" i="9"/>
  <c r="L26" i="9"/>
  <c r="M26" i="9"/>
  <c r="N26" i="9"/>
  <c r="O26" i="9"/>
  <c r="P26" i="9"/>
  <c r="Q26" i="9"/>
  <c r="R26" i="9"/>
  <c r="S26" i="9"/>
  <c r="T26" i="9"/>
  <c r="U26" i="9"/>
  <c r="V26" i="9"/>
  <c r="C33" i="9"/>
  <c r="D33" i="9"/>
  <c r="E33" i="9"/>
  <c r="F33" i="9"/>
  <c r="G33" i="9"/>
  <c r="H33" i="9"/>
  <c r="I33" i="9"/>
  <c r="J33" i="9"/>
  <c r="K33" i="9"/>
  <c r="L33" i="9"/>
  <c r="M33" i="9"/>
  <c r="N33" i="9"/>
  <c r="O33" i="9"/>
  <c r="P33" i="9"/>
  <c r="Q33" i="9"/>
  <c r="R33" i="9"/>
  <c r="S33" i="9"/>
  <c r="T33" i="9"/>
  <c r="U33" i="9"/>
  <c r="V33" i="9"/>
  <c r="C34" i="9"/>
  <c r="D34" i="9"/>
  <c r="E34" i="9"/>
  <c r="F34" i="9"/>
  <c r="G34" i="9"/>
  <c r="H34" i="9"/>
  <c r="I34" i="9"/>
  <c r="J34" i="9"/>
  <c r="K34" i="9"/>
  <c r="L34" i="9"/>
  <c r="M34" i="9"/>
  <c r="N34" i="9"/>
  <c r="O34" i="9"/>
  <c r="P34" i="9"/>
  <c r="Q34" i="9"/>
  <c r="R34" i="9"/>
  <c r="S34" i="9"/>
  <c r="T34" i="9"/>
  <c r="U34" i="9"/>
  <c r="V34" i="9"/>
  <c r="C35" i="9"/>
  <c r="D35" i="9"/>
  <c r="E35" i="9"/>
  <c r="F35" i="9"/>
  <c r="G35" i="9"/>
  <c r="H35" i="9"/>
  <c r="I35" i="9"/>
  <c r="J35" i="9"/>
  <c r="K35" i="9"/>
  <c r="L35" i="9"/>
  <c r="M35" i="9"/>
  <c r="N35" i="9"/>
  <c r="O35" i="9"/>
  <c r="P35" i="9"/>
  <c r="Q35" i="9"/>
  <c r="R35" i="9"/>
  <c r="S35" i="9"/>
  <c r="T35" i="9"/>
  <c r="U35" i="9"/>
  <c r="V35" i="9"/>
  <c r="C36" i="9"/>
  <c r="D36" i="9"/>
  <c r="E36" i="9"/>
  <c r="F36" i="9"/>
  <c r="G36" i="9"/>
  <c r="H36" i="9"/>
  <c r="I36" i="9"/>
  <c r="J36" i="9"/>
  <c r="K36" i="9"/>
  <c r="L36" i="9"/>
  <c r="M36" i="9"/>
  <c r="N36" i="9"/>
  <c r="O36" i="9"/>
  <c r="P36" i="9"/>
  <c r="Q36" i="9"/>
  <c r="R36" i="9"/>
  <c r="S36" i="9"/>
  <c r="T36" i="9"/>
  <c r="U36" i="9"/>
  <c r="V36" i="9"/>
  <c r="C6" i="8"/>
  <c r="C7" i="8"/>
  <c r="C8" i="8"/>
  <c r="H8" i="8"/>
  <c r="C9" i="8"/>
  <c r="I12" i="8"/>
  <c r="I13" i="8"/>
  <c r="I14" i="8"/>
  <c r="I15" i="8"/>
  <c r="I16" i="8"/>
  <c r="I17" i="8"/>
  <c r="I18" i="8"/>
  <c r="B21" i="8"/>
  <c r="E21" i="8"/>
  <c r="D30" i="8"/>
  <c r="F41" i="8"/>
  <c r="D52" i="8"/>
  <c r="E52" i="8"/>
  <c r="F52" i="8"/>
  <c r="G52" i="8"/>
  <c r="H52" i="8"/>
  <c r="I52" i="8"/>
  <c r="D53" i="8"/>
  <c r="E53" i="8"/>
  <c r="F53" i="8"/>
  <c r="G53" i="8"/>
  <c r="H53" i="8"/>
  <c r="I53" i="8"/>
  <c r="D54" i="8"/>
  <c r="E54" i="8"/>
  <c r="F54" i="8"/>
  <c r="G54" i="8"/>
  <c r="H54" i="8"/>
  <c r="I54" i="8"/>
  <c r="D55" i="8"/>
  <c r="E55" i="8"/>
  <c r="F55" i="8"/>
  <c r="G55" i="8"/>
  <c r="H55" i="8"/>
  <c r="I55" i="8"/>
  <c r="D56" i="8"/>
  <c r="E56" i="8"/>
  <c r="F56" i="8"/>
  <c r="G56" i="8"/>
  <c r="H56" i="8"/>
  <c r="I56" i="8"/>
  <c r="D57" i="8"/>
  <c r="E57" i="8"/>
  <c r="F57" i="8"/>
  <c r="G57" i="8"/>
  <c r="H57" i="8"/>
  <c r="I57" i="8"/>
  <c r="D58" i="8"/>
  <c r="E58" i="8"/>
  <c r="F58" i="8"/>
  <c r="G58" i="8"/>
  <c r="H58" i="8"/>
  <c r="I58" i="8"/>
  <c r="H59" i="8"/>
  <c r="I44" i="8" s="1"/>
  <c r="I59" i="8"/>
  <c r="F63" i="8"/>
  <c r="G63" i="8"/>
  <c r="H63" i="8"/>
  <c r="I63" i="8"/>
  <c r="F65" i="8"/>
  <c r="G65" i="8"/>
  <c r="H65" i="8"/>
  <c r="I65" i="8"/>
  <c r="F66" i="8"/>
  <c r="G66" i="8"/>
  <c r="H66" i="8"/>
  <c r="I66" i="8"/>
  <c r="I67" i="8"/>
  <c r="I68" i="8"/>
  <c r="I70" i="8"/>
  <c r="I77" i="8"/>
  <c r="I78" i="8"/>
  <c r="I79" i="8"/>
  <c r="F28" i="7"/>
  <c r="I36" i="7"/>
  <c r="I37" i="7"/>
  <c r="I74" i="7"/>
  <c r="G76" i="7"/>
  <c r="I97" i="7"/>
  <c r="I99" i="7" s="1"/>
  <c r="I101" i="7" s="1"/>
  <c r="D12" i="1" s="1"/>
  <c r="E12" i="8" s="1"/>
  <c r="F114" i="7"/>
  <c r="G114" i="7"/>
  <c r="I70" i="7" s="1"/>
  <c r="D122" i="7"/>
  <c r="H122" i="7"/>
  <c r="G127" i="7"/>
  <c r="H127" i="7"/>
  <c r="G15" i="6"/>
  <c r="K15" i="6"/>
  <c r="H27" i="6"/>
  <c r="D38" i="9" s="1"/>
  <c r="K27" i="6"/>
  <c r="H28" i="6"/>
  <c r="K28" i="6"/>
  <c r="K33" i="6"/>
  <c r="I75" i="8" s="1"/>
  <c r="I7" i="5"/>
  <c r="E8" i="5"/>
  <c r="I8" i="5"/>
  <c r="E9" i="5"/>
  <c r="I9" i="5"/>
  <c r="E10" i="5"/>
  <c r="I10" i="5"/>
  <c r="I11" i="5"/>
  <c r="I12" i="5"/>
  <c r="F13" i="5"/>
  <c r="I13" i="5" s="1"/>
  <c r="I15" i="5" s="1"/>
  <c r="G13" i="5"/>
  <c r="H13" i="5"/>
  <c r="E14" i="5"/>
  <c r="I14" i="5"/>
  <c r="F15" i="5"/>
  <c r="I86" i="8" s="1"/>
  <c r="G15" i="5"/>
  <c r="H15" i="5"/>
  <c r="E20" i="5"/>
  <c r="I20" i="5"/>
  <c r="E21" i="5"/>
  <c r="I21" i="5"/>
  <c r="E22" i="5"/>
  <c r="I22" i="5"/>
  <c r="I23" i="5"/>
  <c r="I33" i="5" s="1"/>
  <c r="I24" i="5"/>
  <c r="I25" i="5"/>
  <c r="I26" i="5"/>
  <c r="I27" i="5"/>
  <c r="I28" i="5"/>
  <c r="I29" i="5"/>
  <c r="I30" i="5"/>
  <c r="I31" i="5"/>
  <c r="I32" i="5"/>
  <c r="F33" i="5"/>
  <c r="I87" i="8" s="1"/>
  <c r="G33" i="5"/>
  <c r="H33" i="5"/>
  <c r="I37" i="5"/>
  <c r="I38" i="5"/>
  <c r="I39" i="5"/>
  <c r="I40" i="5"/>
  <c r="I41" i="5"/>
  <c r="I42" i="5"/>
  <c r="I43" i="5"/>
  <c r="I44" i="5"/>
  <c r="I45" i="5"/>
  <c r="I46" i="5"/>
  <c r="I47" i="5"/>
  <c r="F49" i="5"/>
  <c r="I88" i="8" s="1"/>
  <c r="G49" i="5"/>
  <c r="H49" i="5"/>
  <c r="I56" i="5"/>
  <c r="I57" i="5"/>
  <c r="I58" i="5"/>
  <c r="I59" i="5"/>
  <c r="I60" i="5"/>
  <c r="I62" i="5"/>
  <c r="F63" i="5"/>
  <c r="I89" i="8" s="1"/>
  <c r="G63" i="5"/>
  <c r="H63" i="5"/>
  <c r="H64" i="5"/>
  <c r="G72" i="5"/>
  <c r="H72" i="5"/>
  <c r="I76" i="5"/>
  <c r="I77" i="5"/>
  <c r="I87" i="5" s="1"/>
  <c r="I78" i="5"/>
  <c r="I79" i="5"/>
  <c r="I80" i="5"/>
  <c r="I81" i="5"/>
  <c r="I82" i="5"/>
  <c r="I83" i="5"/>
  <c r="I84" i="5"/>
  <c r="I85" i="5"/>
  <c r="I86" i="5"/>
  <c r="F87" i="5"/>
  <c r="I92" i="8" s="1"/>
  <c r="G87" i="5"/>
  <c r="H87" i="5"/>
  <c r="I91" i="5"/>
  <c r="I92" i="5"/>
  <c r="I93" i="5"/>
  <c r="I94" i="5"/>
  <c r="I95" i="5"/>
  <c r="F96" i="5"/>
  <c r="I93" i="8" s="1"/>
  <c r="F107" i="5"/>
  <c r="F108" i="5"/>
  <c r="I28" i="4"/>
  <c r="F38" i="8" s="1"/>
  <c r="I53" i="4"/>
  <c r="F39" i="8" s="1"/>
  <c r="I66" i="4"/>
  <c r="D15" i="9" s="1"/>
  <c r="E15" i="9" s="1"/>
  <c r="F15" i="9" s="1"/>
  <c r="G15" i="9" s="1"/>
  <c r="H15" i="9" s="1"/>
  <c r="I15" i="9" s="1"/>
  <c r="J15" i="9" s="1"/>
  <c r="K15" i="9" s="1"/>
  <c r="L15" i="9" s="1"/>
  <c r="M15" i="9" s="1"/>
  <c r="N15" i="9" s="1"/>
  <c r="O15" i="9" s="1"/>
  <c r="P15" i="9" s="1"/>
  <c r="Q15" i="9" s="1"/>
  <c r="R15" i="9" s="1"/>
  <c r="S15" i="9" s="1"/>
  <c r="T15" i="9" s="1"/>
  <c r="U15" i="9" s="1"/>
  <c r="V15" i="9" s="1"/>
  <c r="J9" i="3"/>
  <c r="K9" i="3" s="1"/>
  <c r="J10" i="3"/>
  <c r="K10" i="3" s="1"/>
  <c r="L10" i="3" s="1"/>
  <c r="J11" i="3"/>
  <c r="K11" i="3" s="1"/>
  <c r="L11" i="3" s="1"/>
  <c r="J12" i="3"/>
  <c r="K12" i="3" s="1"/>
  <c r="L12" i="3" s="1"/>
  <c r="J13" i="3"/>
  <c r="K13" i="3" s="1"/>
  <c r="L13" i="3" s="1"/>
  <c r="J14" i="3"/>
  <c r="K14" i="3" s="1"/>
  <c r="L14" i="3" s="1"/>
  <c r="J15" i="3"/>
  <c r="K15" i="3" s="1"/>
  <c r="L15" i="3" s="1"/>
  <c r="J16" i="3"/>
  <c r="K16" i="3" s="1"/>
  <c r="L16" i="3" s="1"/>
  <c r="J17" i="3"/>
  <c r="K17" i="3" s="1"/>
  <c r="L17" i="3" s="1"/>
  <c r="D18" i="3"/>
  <c r="E18" i="3"/>
  <c r="I82" i="1" s="1"/>
  <c r="F25" i="3"/>
  <c r="G25" i="3" s="1"/>
  <c r="F26" i="3"/>
  <c r="G26" i="3" s="1"/>
  <c r="F27" i="3"/>
  <c r="G27" i="3" s="1"/>
  <c r="F28" i="3"/>
  <c r="G28" i="3" s="1"/>
  <c r="F29" i="3"/>
  <c r="G29" i="3" s="1"/>
  <c r="F30" i="3"/>
  <c r="G30" i="3" s="1"/>
  <c r="F31" i="3"/>
  <c r="G31" i="3" s="1"/>
  <c r="F32" i="3"/>
  <c r="G32" i="3" s="1"/>
  <c r="F33" i="3"/>
  <c r="G33" i="3" s="1"/>
  <c r="F34" i="3"/>
  <c r="G34" i="3" s="1"/>
  <c r="C35" i="3"/>
  <c r="E27" i="8" s="1"/>
  <c r="D35" i="3"/>
  <c r="I83" i="1" s="1"/>
  <c r="L46" i="3"/>
  <c r="L47" i="3"/>
  <c r="L48" i="3"/>
  <c r="L49" i="3"/>
  <c r="L50" i="3"/>
  <c r="G51" i="3"/>
  <c r="H51" i="3"/>
  <c r="G64" i="3"/>
  <c r="H64" i="3"/>
  <c r="I84" i="1" s="1"/>
  <c r="D13" i="1"/>
  <c r="E13" i="8" s="1"/>
  <c r="E14" i="8"/>
  <c r="D16" i="1"/>
  <c r="E16" i="8" s="1"/>
  <c r="E17" i="8"/>
  <c r="D18" i="1"/>
  <c r="E18" i="8" s="1"/>
  <c r="D19" i="1"/>
  <c r="E19" i="8" s="1"/>
  <c r="D86" i="1"/>
  <c r="D95" i="1"/>
  <c r="I102" i="1"/>
  <c r="H115" i="1"/>
  <c r="I19" i="8" s="1"/>
  <c r="I93" i="1" l="1"/>
  <c r="I38" i="8"/>
  <c r="C13" i="9"/>
  <c r="D13" i="9" s="1"/>
  <c r="E13" i="9" s="1"/>
  <c r="F13" i="9" s="1"/>
  <c r="G13" i="9" s="1"/>
  <c r="H13" i="9" s="1"/>
  <c r="I13" i="9" s="1"/>
  <c r="J13" i="9" s="1"/>
  <c r="K13" i="9" s="1"/>
  <c r="L13" i="9" s="1"/>
  <c r="M13" i="9" s="1"/>
  <c r="N13" i="9" s="1"/>
  <c r="O13" i="9" s="1"/>
  <c r="P13" i="9" s="1"/>
  <c r="Q13" i="9" s="1"/>
  <c r="R13" i="9" s="1"/>
  <c r="S13" i="9" s="1"/>
  <c r="T13" i="9" s="1"/>
  <c r="U13" i="9" s="1"/>
  <c r="V13" i="9" s="1"/>
  <c r="H97" i="5"/>
  <c r="I69" i="7" s="1"/>
  <c r="I75" i="7" s="1"/>
  <c r="I77" i="7" s="1"/>
  <c r="I79" i="7" s="1"/>
  <c r="I81" i="7" s="1"/>
  <c r="I63" i="5"/>
  <c r="I41" i="8"/>
  <c r="C16" i="9"/>
  <c r="D16" i="9" s="1"/>
  <c r="E16" i="9" s="1"/>
  <c r="F16" i="9" s="1"/>
  <c r="G16" i="9" s="1"/>
  <c r="H16" i="9" s="1"/>
  <c r="I16" i="9" s="1"/>
  <c r="J16" i="9" s="1"/>
  <c r="K16" i="9" s="1"/>
  <c r="L16" i="9" s="1"/>
  <c r="M16" i="9" s="1"/>
  <c r="N16" i="9" s="1"/>
  <c r="O16" i="9" s="1"/>
  <c r="P16" i="9" s="1"/>
  <c r="Q16" i="9" s="1"/>
  <c r="R16" i="9" s="1"/>
  <c r="S16" i="9" s="1"/>
  <c r="T16" i="9" s="1"/>
  <c r="U16" i="9" s="1"/>
  <c r="V16" i="9" s="1"/>
  <c r="F35" i="3"/>
  <c r="I39" i="8"/>
  <c r="C14" i="9"/>
  <c r="D14" i="9" s="1"/>
  <c r="E14" i="9" s="1"/>
  <c r="F14" i="9" s="1"/>
  <c r="G14" i="9" s="1"/>
  <c r="H14" i="9" s="1"/>
  <c r="I14" i="9" s="1"/>
  <c r="J14" i="9" s="1"/>
  <c r="K14" i="9" s="1"/>
  <c r="L14" i="9" s="1"/>
  <c r="M14" i="9" s="1"/>
  <c r="N14" i="9" s="1"/>
  <c r="O14" i="9" s="1"/>
  <c r="P14" i="9" s="1"/>
  <c r="Q14" i="9" s="1"/>
  <c r="R14" i="9" s="1"/>
  <c r="S14" i="9" s="1"/>
  <c r="T14" i="9" s="1"/>
  <c r="U14" i="9" s="1"/>
  <c r="V14" i="9" s="1"/>
  <c r="F116" i="5"/>
  <c r="F117" i="5" s="1"/>
  <c r="F118" i="5" s="1"/>
  <c r="F120" i="5" s="1"/>
  <c r="F64" i="5"/>
  <c r="F105" i="5" s="1"/>
  <c r="I49" i="5"/>
  <c r="G64" i="5"/>
  <c r="G97" i="5" s="1"/>
  <c r="H69" i="7" s="1"/>
  <c r="I71" i="8"/>
  <c r="G35" i="3"/>
  <c r="F27" i="8" s="1"/>
  <c r="L51" i="3"/>
  <c r="F106" i="5"/>
  <c r="I96" i="5"/>
  <c r="I127" i="7"/>
  <c r="I90" i="7" s="1"/>
  <c r="H71" i="8"/>
  <c r="I45" i="8" s="1"/>
  <c r="L9" i="3"/>
  <c r="K18" i="3"/>
  <c r="L18" i="3"/>
  <c r="H75" i="7"/>
  <c r="H77" i="7"/>
  <c r="H79" i="7" s="1"/>
  <c r="H81" i="7" s="1"/>
  <c r="I85" i="7" s="1"/>
  <c r="I87" i="7" s="1"/>
  <c r="I89" i="7" s="1"/>
  <c r="I90" i="8"/>
  <c r="I91" i="7"/>
  <c r="G37" i="3"/>
  <c r="U38" i="9"/>
  <c r="S38" i="9"/>
  <c r="Q38" i="9"/>
  <c r="O38" i="9"/>
  <c r="M38" i="9"/>
  <c r="K38" i="9"/>
  <c r="I38" i="9"/>
  <c r="G38" i="9"/>
  <c r="E38" i="9"/>
  <c r="C38" i="9"/>
  <c r="D28" i="9"/>
  <c r="F28" i="9"/>
  <c r="H28" i="9"/>
  <c r="J28" i="9"/>
  <c r="L28" i="9"/>
  <c r="N28" i="9"/>
  <c r="P28" i="9"/>
  <c r="R28" i="9"/>
  <c r="T28" i="9"/>
  <c r="V28" i="9"/>
  <c r="C28" i="9"/>
  <c r="E28" i="9"/>
  <c r="G28" i="9"/>
  <c r="I28" i="9"/>
  <c r="K28" i="9"/>
  <c r="M28" i="9"/>
  <c r="O28" i="9"/>
  <c r="Q28" i="9"/>
  <c r="S28" i="9"/>
  <c r="U28" i="9"/>
  <c r="F40" i="8"/>
  <c r="I40" i="8" s="1"/>
  <c r="V38" i="9"/>
  <c r="T38" i="9"/>
  <c r="R38" i="9"/>
  <c r="P38" i="9"/>
  <c r="N38" i="9"/>
  <c r="L38" i="9"/>
  <c r="J38" i="9"/>
  <c r="H38" i="9"/>
  <c r="F38" i="9"/>
  <c r="C2" i="3"/>
  <c r="B1" i="6"/>
  <c r="B3" i="7"/>
  <c r="G117" i="5" l="1"/>
  <c r="I27" i="8"/>
  <c r="C4" i="9"/>
  <c r="D4" i="9" s="1"/>
  <c r="E4" i="9" s="1"/>
  <c r="F4" i="9" s="1"/>
  <c r="G4" i="9" s="1"/>
  <c r="H4" i="9" s="1"/>
  <c r="I4" i="9" s="1"/>
  <c r="J4" i="9" s="1"/>
  <c r="K4" i="9" s="1"/>
  <c r="L4" i="9" s="1"/>
  <c r="M4" i="9" s="1"/>
  <c r="N4" i="9" s="1"/>
  <c r="O4" i="9" s="1"/>
  <c r="P4" i="9" s="1"/>
  <c r="Q4" i="9" s="1"/>
  <c r="R4" i="9" s="1"/>
  <c r="S4" i="9" s="1"/>
  <c r="T4" i="9" s="1"/>
  <c r="U4" i="9" s="1"/>
  <c r="V4" i="9" s="1"/>
  <c r="F109" i="5"/>
  <c r="I64" i="5"/>
  <c r="F110" i="5"/>
  <c r="F111" i="5" s="1"/>
  <c r="F113" i="5" s="1"/>
  <c r="G110" i="5"/>
  <c r="G111" i="5" s="1"/>
  <c r="G113" i="5" s="1"/>
  <c r="G120" i="5"/>
  <c r="I120" i="5" s="1"/>
  <c r="F71" i="5" s="1"/>
  <c r="I71" i="5" s="1"/>
  <c r="G118" i="5"/>
  <c r="F28" i="8"/>
  <c r="L52" i="3"/>
  <c r="L53" i="3" s="1"/>
  <c r="F26" i="8"/>
  <c r="I26" i="8" s="1"/>
  <c r="L19" i="3"/>
  <c r="L20" i="3" s="1"/>
  <c r="I113" i="5" l="1"/>
  <c r="F70" i="5" s="1"/>
  <c r="F72" i="5" s="1"/>
  <c r="F97" i="5" s="1"/>
  <c r="K34" i="6" s="1"/>
  <c r="I28" i="8"/>
  <c r="I30" i="8" s="1"/>
  <c r="C5" i="9"/>
  <c r="D5" i="9" s="1"/>
  <c r="E5" i="9" s="1"/>
  <c r="F5" i="9" s="1"/>
  <c r="G5" i="9" s="1"/>
  <c r="H5" i="9" s="1"/>
  <c r="I5" i="9" s="1"/>
  <c r="J5" i="9" s="1"/>
  <c r="K5" i="9" s="1"/>
  <c r="L5" i="9" s="1"/>
  <c r="M5" i="9" s="1"/>
  <c r="N5" i="9" s="1"/>
  <c r="O5" i="9" s="1"/>
  <c r="P5" i="9" s="1"/>
  <c r="Q5" i="9" s="1"/>
  <c r="R5" i="9" s="1"/>
  <c r="S5" i="9" s="1"/>
  <c r="T5" i="9" s="1"/>
  <c r="U5" i="9" s="1"/>
  <c r="V5" i="9" s="1"/>
  <c r="C3" i="9"/>
  <c r="C7" i="9" s="1"/>
  <c r="L54" i="3"/>
  <c r="F29" i="8"/>
  <c r="I70" i="5"/>
  <c r="I72" i="5" s="1"/>
  <c r="I97" i="5" s="1"/>
  <c r="I122" i="5" l="1"/>
  <c r="I91" i="8" s="1"/>
  <c r="I94" i="8" s="1"/>
  <c r="I29" i="8"/>
  <c r="I10" i="4"/>
  <c r="H36" i="12" l="1"/>
  <c r="D36" i="12"/>
  <c r="H29" i="12"/>
  <c r="D18" i="12"/>
  <c r="H18" i="12"/>
  <c r="F10" i="12"/>
  <c r="F36" i="12"/>
  <c r="F29" i="12"/>
  <c r="D29" i="12"/>
  <c r="F18" i="12"/>
  <c r="H10" i="12"/>
  <c r="D10" i="12"/>
  <c r="F37" i="8"/>
  <c r="C12" i="9" s="1"/>
  <c r="I19" i="4"/>
  <c r="I76" i="8"/>
  <c r="I80" i="8" s="1"/>
  <c r="I81" i="8" s="1"/>
  <c r="K38" i="6"/>
  <c r="K39" i="6" s="1"/>
  <c r="I31" i="8"/>
  <c r="C6" i="9"/>
  <c r="D7" i="9"/>
  <c r="E7" i="9" s="1"/>
  <c r="F7" i="9" s="1"/>
  <c r="G7" i="9" s="1"/>
  <c r="H7" i="9" s="1"/>
  <c r="I7" i="9" s="1"/>
  <c r="J7" i="9" s="1"/>
  <c r="K7" i="9" s="1"/>
  <c r="L7" i="9" s="1"/>
  <c r="M7" i="9" s="1"/>
  <c r="N7" i="9" s="1"/>
  <c r="O7" i="9" s="1"/>
  <c r="P7" i="9" s="1"/>
  <c r="Q7" i="9" s="1"/>
  <c r="R7" i="9" s="1"/>
  <c r="S7" i="9" s="1"/>
  <c r="T7" i="9" s="1"/>
  <c r="U7" i="9" s="1"/>
  <c r="V7" i="9" s="1"/>
  <c r="C8" i="9" l="1"/>
  <c r="I37" i="8"/>
  <c r="F36" i="8"/>
  <c r="I70" i="4"/>
  <c r="I71" i="4" s="1"/>
  <c r="E3" i="9"/>
  <c r="D6" i="9"/>
  <c r="D8" i="9" s="1"/>
  <c r="C11" i="9" l="1"/>
  <c r="I36" i="8"/>
  <c r="D12" i="9"/>
  <c r="E6" i="9"/>
  <c r="E8" i="9" s="1"/>
  <c r="F3" i="9"/>
  <c r="F42" i="8"/>
  <c r="E12" i="9" l="1"/>
  <c r="I42" i="8"/>
  <c r="I43" i="8" s="1"/>
  <c r="I46" i="8" s="1"/>
  <c r="G3" i="9"/>
  <c r="F6" i="9"/>
  <c r="F8" i="9" s="1"/>
  <c r="D11" i="9" l="1"/>
  <c r="C17" i="9"/>
  <c r="C18" i="9" s="1"/>
  <c r="F12" i="9"/>
  <c r="G6" i="9"/>
  <c r="G8" i="9" s="1"/>
  <c r="H3" i="9"/>
  <c r="G12" i="9" l="1"/>
  <c r="I3" i="9"/>
  <c r="H6" i="9"/>
  <c r="H8" i="9" s="1"/>
  <c r="C29" i="9"/>
  <c r="C39" i="9" s="1"/>
  <c r="C30" i="9"/>
  <c r="C40" i="9"/>
  <c r="E11" i="9"/>
  <c r="D17" i="9"/>
  <c r="D18" i="9" s="1"/>
  <c r="D29" i="9" l="1"/>
  <c r="D39" i="9" s="1"/>
  <c r="D30" i="9"/>
  <c r="D40" i="9"/>
  <c r="F11" i="9"/>
  <c r="E17" i="9"/>
  <c r="E18" i="9" s="1"/>
  <c r="H12" i="9"/>
  <c r="I6" i="9"/>
  <c r="I8" i="9" s="1"/>
  <c r="J3" i="9"/>
  <c r="K3" i="9" l="1"/>
  <c r="J6" i="9"/>
  <c r="J8" i="9" s="1"/>
  <c r="E29" i="9"/>
  <c r="E39" i="9" s="1"/>
  <c r="E30" i="9"/>
  <c r="E40" i="9"/>
  <c r="I12" i="9"/>
  <c r="G11" i="9"/>
  <c r="F17" i="9"/>
  <c r="F18" i="9" s="1"/>
  <c r="J12" i="9" l="1"/>
  <c r="H11" i="9"/>
  <c r="G17" i="9"/>
  <c r="G18" i="9" s="1"/>
  <c r="F29" i="9"/>
  <c r="F39" i="9" s="1"/>
  <c r="F30" i="9"/>
  <c r="F40" i="9"/>
  <c r="K6" i="9"/>
  <c r="K8" i="9" s="1"/>
  <c r="L3" i="9"/>
  <c r="M3" i="9" l="1"/>
  <c r="L6" i="9"/>
  <c r="L8" i="9" s="1"/>
  <c r="K12" i="9"/>
  <c r="G29" i="9"/>
  <c r="G39" i="9" s="1"/>
  <c r="G30" i="9"/>
  <c r="G40" i="9"/>
  <c r="I11" i="9"/>
  <c r="H17" i="9"/>
  <c r="H18" i="9" s="1"/>
  <c r="H29" i="9" l="1"/>
  <c r="H39" i="9" s="1"/>
  <c r="H40" i="9"/>
  <c r="H30" i="9"/>
  <c r="J11" i="9"/>
  <c r="I17" i="9"/>
  <c r="I18" i="9" s="1"/>
  <c r="L12" i="9"/>
  <c r="M6" i="9"/>
  <c r="M8" i="9" s="1"/>
  <c r="N3" i="9"/>
  <c r="O3" i="9" l="1"/>
  <c r="N6" i="9"/>
  <c r="N8" i="9" s="1"/>
  <c r="I29" i="9"/>
  <c r="I39" i="9" s="1"/>
  <c r="I30" i="9"/>
  <c r="I40" i="9"/>
  <c r="M12" i="9"/>
  <c r="K11" i="9"/>
  <c r="J17" i="9"/>
  <c r="J18" i="9" s="1"/>
  <c r="J29" i="9" l="1"/>
  <c r="J39" i="9" s="1"/>
  <c r="J30" i="9"/>
  <c r="J40" i="9"/>
  <c r="L11" i="9"/>
  <c r="K17" i="9"/>
  <c r="K18" i="9" s="1"/>
  <c r="N12" i="9"/>
  <c r="O6" i="9"/>
  <c r="O8" i="9" s="1"/>
  <c r="P3" i="9"/>
  <c r="K29" i="9" l="1"/>
  <c r="K39" i="9" s="1"/>
  <c r="K30" i="9"/>
  <c r="K40" i="9"/>
  <c r="O12" i="9"/>
  <c r="M11" i="9"/>
  <c r="L17" i="9"/>
  <c r="L18" i="9" s="1"/>
  <c r="Q3" i="9"/>
  <c r="P6" i="9"/>
  <c r="P8" i="9" s="1"/>
  <c r="P12" i="9" l="1"/>
  <c r="L29" i="9"/>
  <c r="L39" i="9" s="1"/>
  <c r="L40" i="9"/>
  <c r="L30" i="9"/>
  <c r="Q6" i="9"/>
  <c r="Q8" i="9" s="1"/>
  <c r="R3" i="9"/>
  <c r="N11" i="9"/>
  <c r="M17" i="9"/>
  <c r="M18" i="9" s="1"/>
  <c r="M29" i="9" l="1"/>
  <c r="M39" i="9" s="1"/>
  <c r="M30" i="9"/>
  <c r="M40" i="9"/>
  <c r="O11" i="9"/>
  <c r="N17" i="9"/>
  <c r="N18" i="9" s="1"/>
  <c r="Q12" i="9"/>
  <c r="S3" i="9"/>
  <c r="R6" i="9"/>
  <c r="R8" i="9" s="1"/>
  <c r="R12" i="9" l="1"/>
  <c r="N29" i="9"/>
  <c r="N39" i="9" s="1"/>
  <c r="N30" i="9"/>
  <c r="N40" i="9"/>
  <c r="S6" i="9"/>
  <c r="S8" i="9" s="1"/>
  <c r="T3" i="9"/>
  <c r="P11" i="9"/>
  <c r="O17" i="9"/>
  <c r="O18" i="9" s="1"/>
  <c r="S12" i="9" l="1"/>
  <c r="Q11" i="9"/>
  <c r="P17" i="9"/>
  <c r="P18" i="9" s="1"/>
  <c r="O29" i="9"/>
  <c r="O39" i="9" s="1"/>
  <c r="O30" i="9"/>
  <c r="O40" i="9"/>
  <c r="U3" i="9"/>
  <c r="T6" i="9"/>
  <c r="T8" i="9" s="1"/>
  <c r="T12" i="9" l="1"/>
  <c r="U6" i="9"/>
  <c r="U8" i="9" s="1"/>
  <c r="V3" i="9"/>
  <c r="V6" i="9" s="1"/>
  <c r="V8" i="9" s="1"/>
  <c r="P29" i="9"/>
  <c r="P39" i="9" s="1"/>
  <c r="P40" i="9"/>
  <c r="P30" i="9"/>
  <c r="R11" i="9"/>
  <c r="Q17" i="9"/>
  <c r="Q18" i="9" s="1"/>
  <c r="Q29" i="9" l="1"/>
  <c r="Q39" i="9" s="1"/>
  <c r="Q30" i="9"/>
  <c r="Q40" i="9"/>
  <c r="S11" i="9"/>
  <c r="R17" i="9"/>
  <c r="R18" i="9" s="1"/>
  <c r="V12" i="9"/>
  <c r="U12" i="9"/>
  <c r="T11" i="9" l="1"/>
  <c r="S17" i="9"/>
  <c r="S18" i="9" s="1"/>
  <c r="R29" i="9"/>
  <c r="R39" i="9" s="1"/>
  <c r="R30" i="9"/>
  <c r="R40" i="9"/>
  <c r="S29" i="9" l="1"/>
  <c r="S39" i="9" s="1"/>
  <c r="S30" i="9"/>
  <c r="S40" i="9"/>
  <c r="T17" i="9"/>
  <c r="T18" i="9" s="1"/>
  <c r="U11" i="9"/>
  <c r="V11" i="9" l="1"/>
  <c r="V17" i="9" s="1"/>
  <c r="V18" i="9" s="1"/>
  <c r="U17" i="9"/>
  <c r="U18" i="9" s="1"/>
  <c r="T29" i="9"/>
  <c r="T39" i="9" s="1"/>
  <c r="T40" i="9"/>
  <c r="T30" i="9"/>
  <c r="U29" i="9" l="1"/>
  <c r="U39" i="9" s="1"/>
  <c r="U30" i="9"/>
  <c r="U40" i="9"/>
  <c r="V29" i="9"/>
  <c r="V39" i="9" s="1"/>
  <c r="V30" i="9"/>
  <c r="V40" i="9"/>
</calcChain>
</file>

<file path=xl/sharedStrings.xml><?xml version="1.0" encoding="utf-8"?>
<sst xmlns="http://schemas.openxmlformats.org/spreadsheetml/2006/main" count="1512" uniqueCount="869">
  <si>
    <t>Funding Applied For</t>
  </si>
  <si>
    <t>Low Income Housing Tax Credit</t>
  </si>
  <si>
    <t>$</t>
  </si>
  <si>
    <t>Multifamily Bonds (taxable)</t>
  </si>
  <si>
    <t>Partnership Rental Housing Program</t>
  </si>
  <si>
    <t>Rental Housing Funds</t>
  </si>
  <si>
    <t>HOME Funds</t>
  </si>
  <si>
    <t>Other:</t>
  </si>
  <si>
    <t>Project Name</t>
  </si>
  <si>
    <t>Address</t>
  </si>
  <si>
    <t>Parcel</t>
  </si>
  <si>
    <t>Tax Map</t>
  </si>
  <si>
    <t>City</t>
  </si>
  <si>
    <t>County</t>
  </si>
  <si>
    <t>Zip Code</t>
  </si>
  <si>
    <t>-</t>
  </si>
  <si>
    <t>Census Tract</t>
  </si>
  <si>
    <t>Congressional District</t>
  </si>
  <si>
    <t>Legislative District</t>
  </si>
  <si>
    <t>Mailing Address</t>
  </si>
  <si>
    <t>Contact</t>
  </si>
  <si>
    <t>Phone</t>
  </si>
  <si>
    <t>(              )</t>
  </si>
  <si>
    <t>Title</t>
  </si>
  <si>
    <t>Fax</t>
  </si>
  <si>
    <t xml:space="preserve">  </t>
  </si>
  <si>
    <t>Taxpayer ID</t>
  </si>
  <si>
    <t>Individual</t>
  </si>
  <si>
    <t>General Partnership</t>
  </si>
  <si>
    <t>Corporation</t>
  </si>
  <si>
    <t>Limited Partnership</t>
  </si>
  <si>
    <t>Limited Liability Corporation</t>
  </si>
  <si>
    <t>Local Government</t>
  </si>
  <si>
    <t/>
  </si>
  <si>
    <t>Name</t>
  </si>
  <si>
    <t>%</t>
  </si>
  <si>
    <t>Cable Access</t>
  </si>
  <si>
    <t>Laundry Facilities</t>
  </si>
  <si>
    <t>Transportation Services</t>
  </si>
  <si>
    <t>Carpet</t>
  </si>
  <si>
    <t>Dishwasher</t>
  </si>
  <si>
    <t>Disposal</t>
  </si>
  <si>
    <t>Microwave</t>
  </si>
  <si>
    <t>New Construction</t>
  </si>
  <si>
    <t>Refinance</t>
  </si>
  <si>
    <t>Percentage currently occupied</t>
  </si>
  <si>
    <t>Year the building was built</t>
  </si>
  <si>
    <t>Number of Residential Buildings</t>
  </si>
  <si>
    <t>Garden (walk-up)</t>
  </si>
  <si>
    <t>Townhouse</t>
  </si>
  <si>
    <t>Total Buildings</t>
  </si>
  <si>
    <t>Families</t>
  </si>
  <si>
    <t>Commercial</t>
  </si>
  <si>
    <t>Total Units</t>
  </si>
  <si>
    <t>Sponsor has site control?</t>
  </si>
  <si>
    <t>Date site control expires</t>
  </si>
  <si>
    <t>/</t>
  </si>
  <si>
    <t>Date site will be acquired by the ownership entity</t>
  </si>
  <si>
    <t>Zoning Status</t>
  </si>
  <si>
    <t>Zoning change, variance or waiver required?</t>
  </si>
  <si>
    <t>Date of local planning approval</t>
  </si>
  <si>
    <t>Date final plans and specifications completed</t>
  </si>
  <si>
    <t>Date of construction loan closing</t>
  </si>
  <si>
    <t>months)</t>
  </si>
  <si>
    <t>Date 50% of construction or rehabilitation completed</t>
  </si>
  <si>
    <t>Date of substantial completion of construction or rehabilitation</t>
  </si>
  <si>
    <t>Date first certificate of occupancy received</t>
  </si>
  <si>
    <t>Date final certificate of occupancy received</t>
  </si>
  <si>
    <t>Date sustaining occupancy achieved</t>
  </si>
  <si>
    <t>Date of permanent loan closing</t>
  </si>
  <si>
    <t>Developer</t>
  </si>
  <si>
    <t>Guarantor</t>
  </si>
  <si>
    <t>Nonprofit Participant</t>
  </si>
  <si>
    <t>General Contractor</t>
  </si>
  <si>
    <t>Management Agent</t>
  </si>
  <si>
    <t>Consultant</t>
  </si>
  <si>
    <t>Architect</t>
  </si>
  <si>
    <t>Number of Units</t>
  </si>
  <si>
    <t>Monthly Income</t>
  </si>
  <si>
    <t>Annual Income</t>
  </si>
  <si>
    <t>Total</t>
  </si>
  <si>
    <t>Vacancy Allowance (Total Annual Income x Vacancy Rate)</t>
  </si>
  <si>
    <t>(                 )</t>
  </si>
  <si>
    <t>Total Market Rate</t>
  </si>
  <si>
    <t>Total Nonresidential</t>
  </si>
  <si>
    <t>Total Non-income</t>
  </si>
  <si>
    <t>Household Electric</t>
  </si>
  <si>
    <t>Air Conditioning</t>
  </si>
  <si>
    <t>Hot Water (describe):</t>
  </si>
  <si>
    <t>Cooking (describe):</t>
  </si>
  <si>
    <t>Heat (describe):</t>
  </si>
  <si>
    <t>Other (describe):</t>
  </si>
  <si>
    <t>Advertising and Marketing</t>
  </si>
  <si>
    <t>Office Salaries</t>
  </si>
  <si>
    <t>Office Supplies</t>
  </si>
  <si>
    <t>Office or Model Apartment Rent</t>
  </si>
  <si>
    <t>)</t>
  </si>
  <si>
    <t>Manager or Superintendent Rent Free Unit</t>
  </si>
  <si>
    <t>Bookkeeping Fees and Accounting Services</t>
  </si>
  <si>
    <t>Telephone and Answering Services</t>
  </si>
  <si>
    <t>Bad Debts</t>
  </si>
  <si>
    <t>Total Administrative Expenses</t>
  </si>
  <si>
    <t>Fuel Oil</t>
  </si>
  <si>
    <t>Gas</t>
  </si>
  <si>
    <t>Water</t>
  </si>
  <si>
    <t>Sewer</t>
  </si>
  <si>
    <t>Total Utility Expenses</t>
  </si>
  <si>
    <t>Janitor and Cleaning Payroll</t>
  </si>
  <si>
    <t>Janitor and Cleaning Supplies</t>
  </si>
  <si>
    <t>Janitor and Cleaning Contract</t>
  </si>
  <si>
    <t>Exterminating Payroll or Contract</t>
  </si>
  <si>
    <t>Exterminating Supplies</t>
  </si>
  <si>
    <t>Garbage and Trash Removal</t>
  </si>
  <si>
    <t>Security Payroll or Contract</t>
  </si>
  <si>
    <t>Grounds Payroll</t>
  </si>
  <si>
    <t>Grounds Supplies</t>
  </si>
  <si>
    <t>Grounds Contract</t>
  </si>
  <si>
    <t>Repairs Payroll</t>
  </si>
  <si>
    <t>Repairs Material</t>
  </si>
  <si>
    <t>Repairs Contract</t>
  </si>
  <si>
    <t>Elevator Maintenance or Contract</t>
  </si>
  <si>
    <t>Heating and Air Conditioning Maintenance or Contract</t>
  </si>
  <si>
    <t>Swimming Pool Maintenance or Contract</t>
  </si>
  <si>
    <t>Snow Removal</t>
  </si>
  <si>
    <t>Decorating Payroll or Contract</t>
  </si>
  <si>
    <t>Decorating Supplies</t>
  </si>
  <si>
    <t>Miscellaneous Operating and Maintenance Expenses</t>
  </si>
  <si>
    <t>Total Operating and Maintenance Expenses</t>
  </si>
  <si>
    <t>Taxes and Insurance</t>
  </si>
  <si>
    <t>Real Estate Taxes</t>
  </si>
  <si>
    <t xml:space="preserve">Total: </t>
  </si>
  <si>
    <t xml:space="preserve">Years: </t>
  </si>
  <si>
    <t xml:space="preserve">Annual: </t>
  </si>
  <si>
    <t>Payroll Taxes (FICA)</t>
  </si>
  <si>
    <t>Miscellaneous Taxes, Licenses and Permits</t>
  </si>
  <si>
    <t>Fidelity Bond Insurance</t>
  </si>
  <si>
    <t>Workmen's Compensation</t>
  </si>
  <si>
    <t>Health Insurance and Other Employee Benefits</t>
  </si>
  <si>
    <t>Total Taxes and Insurance</t>
  </si>
  <si>
    <t>Total Operating Expenses</t>
  </si>
  <si>
    <t>USES OF FUNDS</t>
  </si>
  <si>
    <t>Acquisition Basis</t>
  </si>
  <si>
    <t>Financing Fees and Charges</t>
  </si>
  <si>
    <t>Acquisition Costs</t>
  </si>
  <si>
    <t>Developer's Fee</t>
  </si>
  <si>
    <t>Total Development Costs</t>
  </si>
  <si>
    <t>Syndication Related Costs</t>
  </si>
  <si>
    <t>Total Uses of Funds</t>
  </si>
  <si>
    <t>SOURCES OF FUNDS</t>
  </si>
  <si>
    <t>Debt Service Financing</t>
  </si>
  <si>
    <t>Source of Funds</t>
  </si>
  <si>
    <t>Lender</t>
  </si>
  <si>
    <t>Debt Coverage</t>
  </si>
  <si>
    <t>Annual Payment</t>
  </si>
  <si>
    <t>Interest Rate</t>
  </si>
  <si>
    <t>Amortization Term</t>
  </si>
  <si>
    <t>Loan Term</t>
  </si>
  <si>
    <t>Loan Amount</t>
  </si>
  <si>
    <t>Taxable Bonds</t>
  </si>
  <si>
    <t>Tax-exempt Bonds</t>
  </si>
  <si>
    <t>Private Loan</t>
  </si>
  <si>
    <t>Partnership Rental Housing</t>
  </si>
  <si>
    <t>HOME</t>
  </si>
  <si>
    <t>HOME (non-CDA)</t>
  </si>
  <si>
    <t>Credit Enhancement</t>
  </si>
  <si>
    <t>Total Debt Service Financing</t>
  </si>
  <si>
    <t>Cash Flow Financing</t>
  </si>
  <si>
    <t>Term</t>
  </si>
  <si>
    <t>Total Cash Flow Financing</t>
  </si>
  <si>
    <t>Equity</t>
  </si>
  <si>
    <t>Source of Equity</t>
  </si>
  <si>
    <t>Amount</t>
  </si>
  <si>
    <t>Total Equity</t>
  </si>
  <si>
    <t>Building Address</t>
  </si>
  <si>
    <t>Date Control Document Expires</t>
  </si>
  <si>
    <t>Purchase Price</t>
  </si>
  <si>
    <t>Date Last Placed in Service (PIS)</t>
  </si>
  <si>
    <t>/     /</t>
  </si>
  <si>
    <t>20% of the units will be occupied by households with income below 50% of the area median</t>
  </si>
  <si>
    <t>40% of the units will be occupied by households with income below 60% of the area median</t>
  </si>
  <si>
    <t>Date of allocation</t>
  </si>
  <si>
    <t>Date the project is placed in service</t>
  </si>
  <si>
    <t>Name of Syndicator</t>
  </si>
  <si>
    <t>Public</t>
  </si>
  <si>
    <t>Percent Paid</t>
  </si>
  <si>
    <t>Date Paid</t>
  </si>
  <si>
    <t>Private</t>
  </si>
  <si>
    <t>Individuals</t>
  </si>
  <si>
    <t>Fund</t>
  </si>
  <si>
    <t>Rural Housing and Community Development Service</t>
  </si>
  <si>
    <t>Community Development Block Grant</t>
  </si>
  <si>
    <t>Rental Rehabilitation Program</t>
  </si>
  <si>
    <t>Urban Development Assistance Grant</t>
  </si>
  <si>
    <t>Housing Development Assistance Grant</t>
  </si>
  <si>
    <t>HOME Investment Program</t>
  </si>
  <si>
    <t>Total Federal Funds</t>
  </si>
  <si>
    <t>Historic Tax Credit</t>
  </si>
  <si>
    <t>Adjusted Project Costs</t>
  </si>
  <si>
    <t>Eligible Basis</t>
  </si>
  <si>
    <t>Low Income Units</t>
  </si>
  <si>
    <t>Low Income Sq. Ft.</t>
  </si>
  <si>
    <t>Unit Percentage</t>
  </si>
  <si>
    <t>Sq. Ft. Percentage</t>
  </si>
  <si>
    <t>Qualified Basis</t>
  </si>
  <si>
    <t>Low Income Housing Tax Credit Eligible</t>
  </si>
  <si>
    <t>x 10</t>
  </si>
  <si>
    <t>Total Tax Credit Received Over Period</t>
  </si>
  <si>
    <t>Raise Ratio from Syndicator's Proposal</t>
  </si>
  <si>
    <t>x</t>
  </si>
  <si>
    <t>Gross Proceeds from Low Income Housing Tax Credit</t>
  </si>
  <si>
    <t>Total Equity from Syndication Proceeds</t>
  </si>
  <si>
    <t>÷ 10</t>
  </si>
  <si>
    <t>GENERAL INFORMATION</t>
  </si>
  <si>
    <t>Project Information</t>
  </si>
  <si>
    <t>Sponsor</t>
  </si>
  <si>
    <t xml:space="preserve">                         Source of Income</t>
  </si>
  <si>
    <t>Years Until Sustaining Occupancy</t>
  </si>
  <si>
    <t>Annual Trending</t>
  </si>
  <si>
    <t>Market Rate Units</t>
  </si>
  <si>
    <t>Nonresidential</t>
  </si>
  <si>
    <t>Expense Categories</t>
  </si>
  <si>
    <t>Annual Expense</t>
  </si>
  <si>
    <t>Trended Expense</t>
  </si>
  <si>
    <t>Administrative</t>
  </si>
  <si>
    <t>Utilities</t>
  </si>
  <si>
    <t>Operating and Maintenance</t>
  </si>
  <si>
    <t>Total Project Expenses</t>
  </si>
  <si>
    <t>Annual Debt Service Financing Payments</t>
  </si>
  <si>
    <t>Annual Cash Flow Financing Payments</t>
  </si>
  <si>
    <t>Construction or Rehabilitation Costs</t>
  </si>
  <si>
    <t>Fees Related to Construction or Rehabilitation</t>
  </si>
  <si>
    <t>Guarantees and Reserves</t>
  </si>
  <si>
    <t>Income</t>
  </si>
  <si>
    <t>Year 1</t>
  </si>
  <si>
    <t>Year 2</t>
  </si>
  <si>
    <t>Year 3</t>
  </si>
  <si>
    <t>Year 4</t>
  </si>
  <si>
    <t>Year 5</t>
  </si>
  <si>
    <t>Year 6</t>
  </si>
  <si>
    <t>Year 7</t>
  </si>
  <si>
    <t>Gross Project Income</t>
  </si>
  <si>
    <t>Vacancy Allowance</t>
  </si>
  <si>
    <t>Effective Gross Income</t>
  </si>
  <si>
    <t>Expenses</t>
  </si>
  <si>
    <t>Management Fee</t>
  </si>
  <si>
    <t>Maintenance</t>
  </si>
  <si>
    <t>Replacement Reserve</t>
  </si>
  <si>
    <t>Total Expenses</t>
  </si>
  <si>
    <t>Net Operating Income</t>
  </si>
  <si>
    <t>HOME (CDA)</t>
  </si>
  <si>
    <t>Total Debt Service</t>
  </si>
  <si>
    <t>Cash Flow</t>
  </si>
  <si>
    <t>Total Cash Flow Debt</t>
  </si>
  <si>
    <t>Remaining Cash Flow</t>
  </si>
  <si>
    <t>Year 8</t>
  </si>
  <si>
    <t>Year 9</t>
  </si>
  <si>
    <t>Year 10</t>
  </si>
  <si>
    <t>Year 11</t>
  </si>
  <si>
    <t>Year 12</t>
  </si>
  <si>
    <t>Year 13</t>
  </si>
  <si>
    <t>Year 14</t>
  </si>
  <si>
    <t>Year 15</t>
  </si>
  <si>
    <t>Year 16</t>
  </si>
  <si>
    <t>Year 17</t>
  </si>
  <si>
    <t>Year 18</t>
  </si>
  <si>
    <t>Year 19</t>
  </si>
  <si>
    <t>Year 20</t>
  </si>
  <si>
    <t>E-mail</t>
  </si>
  <si>
    <t>Are there direct or indirect identity of interests, financial or otherwise, among any members of the development team? If yes, explain.</t>
  </si>
  <si>
    <t>MBE/WBE Participant</t>
  </si>
  <si>
    <t>Type of Funds</t>
  </si>
  <si>
    <t>Type of Equity</t>
  </si>
  <si>
    <t>Cash Flow Financing and Grants</t>
  </si>
  <si>
    <t>Fee on Acquisition Costs</t>
  </si>
  <si>
    <t>Fee Percentage</t>
  </si>
  <si>
    <t>Non-acquisition Fee Basis</t>
  </si>
  <si>
    <t>Acquisition Fee Basis</t>
  </si>
  <si>
    <t>Fee on Non-acquisition Costs</t>
  </si>
  <si>
    <t>Total =</t>
  </si>
  <si>
    <t>Debt Coverage Ratio</t>
  </si>
  <si>
    <t>Bedrooms</t>
  </si>
  <si>
    <t>Baths</t>
  </si>
  <si>
    <t>Unit Description</t>
  </si>
  <si>
    <t>MULTIFAMILY RENTAL FINANCING APPLICATION</t>
  </si>
  <si>
    <r>
      <t>Stage of Processing</t>
    </r>
    <r>
      <rPr>
        <sz val="10"/>
        <rFont val="Times New Roman"/>
        <family val="1"/>
      </rPr>
      <t xml:space="preserve"> </t>
    </r>
    <r>
      <rPr>
        <i/>
        <sz val="10"/>
        <rFont val="Times New Roman"/>
        <family val="1"/>
      </rPr>
      <t>(mark the appropriate box)</t>
    </r>
  </si>
  <si>
    <t>o</t>
  </si>
  <si>
    <t>OWNERSHIP ENTITY INFORMATION</t>
  </si>
  <si>
    <t>Ownership Interest</t>
  </si>
  <si>
    <r>
      <t>Principals</t>
    </r>
    <r>
      <rPr>
        <i/>
        <sz val="10"/>
        <rFont val="Times New Roman"/>
        <family val="1"/>
      </rPr>
      <t xml:space="preserve"> (complete information for corporations and controlling general partners)</t>
    </r>
  </si>
  <si>
    <t>PROJECT NAME AND LOCATION</t>
  </si>
  <si>
    <t>APPLICANT INFORMATION</t>
  </si>
  <si>
    <t>PROJECT INFORMATION</t>
  </si>
  <si>
    <r>
      <t>Amenities</t>
    </r>
    <r>
      <rPr>
        <i/>
        <sz val="10"/>
        <rFont val="Times New Roman"/>
        <family val="1"/>
      </rPr>
      <t xml:space="preserve"> (mark all that apply)</t>
    </r>
  </si>
  <si>
    <r>
      <t>Type of Project</t>
    </r>
    <r>
      <rPr>
        <i/>
        <sz val="10"/>
        <rFont val="Times New Roman"/>
        <family val="1"/>
      </rPr>
      <t xml:space="preserve"> (mark all that apply)</t>
    </r>
  </si>
  <si>
    <r>
      <t>Total Land Area</t>
    </r>
    <r>
      <rPr>
        <i/>
        <sz val="10"/>
        <rFont val="Times New Roman"/>
        <family val="1"/>
      </rPr>
      <t xml:space="preserve"> (acres)</t>
    </r>
  </si>
  <si>
    <t>Residential Units: Market</t>
  </si>
  <si>
    <t>Residential Units: Low-Income</t>
  </si>
  <si>
    <r>
      <t>Type of Ownership</t>
    </r>
    <r>
      <rPr>
        <sz val="10"/>
        <rFont val="Times New Roman"/>
        <family val="1"/>
      </rPr>
      <t xml:space="preserve"> </t>
    </r>
    <r>
      <rPr>
        <i/>
        <sz val="10"/>
        <rFont val="Times New Roman"/>
        <family val="1"/>
      </rPr>
      <t>(mark one box only)</t>
    </r>
  </si>
  <si>
    <r>
      <t>Type of Occupancy</t>
    </r>
    <r>
      <rPr>
        <i/>
        <sz val="10"/>
        <rFont val="Times New Roman"/>
        <family val="1"/>
      </rPr>
      <t xml:space="preserve"> (show number of units)</t>
    </r>
  </si>
  <si>
    <t>Special Needs or Alternative Housing</t>
  </si>
  <si>
    <t>Project includes historic rehabilitation?</t>
  </si>
  <si>
    <t>Project involves the permanent relocation of tenants?</t>
  </si>
  <si>
    <t>Project involves the temporary relocation of tenants?</t>
  </si>
  <si>
    <t>Washer/Dryer Hook-up</t>
  </si>
  <si>
    <t>Units to be occupied by households with income at 31-40% of the area median</t>
  </si>
  <si>
    <t>Units to be occupied by households with income at 41-50% of the area median</t>
  </si>
  <si>
    <t>Units to be occupied by households with income at 51-60% of the area median</t>
  </si>
  <si>
    <r>
      <t>Date financing applications filed with other lenders</t>
    </r>
    <r>
      <rPr>
        <i/>
        <sz val="10"/>
        <rFont val="Times New Roman"/>
        <family val="1"/>
      </rPr>
      <t xml:space="preserve"> (public and private)</t>
    </r>
  </si>
  <si>
    <r>
      <t>Date of financing reservation from the Department</t>
    </r>
    <r>
      <rPr>
        <i/>
        <sz val="10"/>
        <rFont val="Times New Roman"/>
        <family val="1"/>
      </rPr>
      <t xml:space="preserve"> (70 days from application deadline)</t>
    </r>
  </si>
  <si>
    <r>
      <t>Date firm commitments received from other lenders</t>
    </r>
    <r>
      <rPr>
        <i/>
        <sz val="10"/>
        <rFont val="Times New Roman"/>
        <family val="1"/>
      </rPr>
      <t xml:space="preserve"> (public and private)</t>
    </r>
  </si>
  <si>
    <r>
      <t>Date construction or rehabilitation begins</t>
    </r>
    <r>
      <rPr>
        <i/>
        <sz val="10"/>
        <rFont val="Times New Roman"/>
        <family val="1"/>
      </rPr>
      <t xml:space="preserve"> (total construction period will be</t>
    </r>
  </si>
  <si>
    <t>FORM</t>
  </si>
  <si>
    <t>Acquisition of Existing Building(s)</t>
  </si>
  <si>
    <r>
      <t>Existing Building Information</t>
    </r>
    <r>
      <rPr>
        <i/>
        <sz val="10"/>
        <rFont val="Times New Roman"/>
        <family val="1"/>
      </rPr>
      <t xml:space="preserve"> (complete all that apply)</t>
    </r>
  </si>
  <si>
    <t>DEVELOPMENT TEAM MEMBERS</t>
  </si>
  <si>
    <t>DEVELOPMENT TEAM INFORMATION</t>
  </si>
  <si>
    <t>DEVELOPMENT TEAM HISTORY</t>
  </si>
  <si>
    <r>
      <t>o</t>
    </r>
    <r>
      <rPr>
        <sz val="10"/>
        <rFont val="Times New Roman"/>
        <family val="1"/>
      </rPr>
      <t xml:space="preserve">Yes   </t>
    </r>
    <r>
      <rPr>
        <sz val="10"/>
        <rFont val="Wingdings"/>
        <charset val="2"/>
      </rPr>
      <t>o</t>
    </r>
    <r>
      <rPr>
        <sz val="10"/>
        <rFont val="Times New Roman"/>
        <family val="1"/>
      </rPr>
      <t>No</t>
    </r>
  </si>
  <si>
    <t>Street Address</t>
  </si>
  <si>
    <t>If no street address indicate lot</t>
  </si>
  <si>
    <t>Nonprofit</t>
  </si>
  <si>
    <t>PROJECT INCOME</t>
  </si>
  <si>
    <t>RESIDENTIAL RENTAL INCOME</t>
  </si>
  <si>
    <t>Low-Income Units</t>
  </si>
  <si>
    <t>Unit Size</t>
  </si>
  <si>
    <t>NONRESIDENTIAL INCOME</t>
  </si>
  <si>
    <r>
      <t xml:space="preserve">* </t>
    </r>
    <r>
      <rPr>
        <b/>
        <sz val="10"/>
        <rFont val="Times New Roman"/>
        <family val="1"/>
      </rPr>
      <t>Tenant Paid Utilities</t>
    </r>
    <r>
      <rPr>
        <i/>
        <sz val="10"/>
        <rFont val="Times New Roman"/>
        <family val="1"/>
      </rPr>
      <t xml:space="preserve"> (mark all utilities to be paid by tenants)</t>
    </r>
  </si>
  <si>
    <t>PROJECT EXPENSES</t>
  </si>
  <si>
    <t>ADMINISTRATIVE EXPENSES</t>
  </si>
  <si>
    <r>
      <t>Other Administrative Expense</t>
    </r>
    <r>
      <rPr>
        <i/>
        <sz val="10"/>
        <rFont val="Times New Roman"/>
        <family val="1"/>
      </rPr>
      <t xml:space="preserve"> (describe)</t>
    </r>
  </si>
  <si>
    <r>
      <t xml:space="preserve">Management Fee </t>
    </r>
    <r>
      <rPr>
        <i/>
        <sz val="10"/>
        <rFont val="Times New Roman"/>
        <family val="1"/>
      </rPr>
      <t>(Effective Gross Income x Annual Rate of</t>
    </r>
  </si>
  <si>
    <r>
      <t>Legal Expenses</t>
    </r>
    <r>
      <rPr>
        <i/>
        <sz val="10"/>
        <rFont val="Times New Roman"/>
        <family val="1"/>
      </rPr>
      <t xml:space="preserve"> (project only)</t>
    </r>
  </si>
  <si>
    <r>
      <t>Auditing Expenses</t>
    </r>
    <r>
      <rPr>
        <i/>
        <sz val="10"/>
        <rFont val="Times New Roman"/>
        <family val="1"/>
      </rPr>
      <t xml:space="preserve"> (project only)</t>
    </r>
  </si>
  <si>
    <r>
      <t>Miscellaneous Administrative Expenses</t>
    </r>
    <r>
      <rPr>
        <i/>
        <sz val="10"/>
        <rFont val="Times New Roman"/>
        <family val="1"/>
      </rPr>
      <t xml:space="preserve"> (describe)</t>
    </r>
  </si>
  <si>
    <r>
      <t>UTILITY EXPENSES</t>
    </r>
    <r>
      <rPr>
        <sz val="10"/>
        <rFont val="Times New Roman"/>
        <family val="1"/>
      </rPr>
      <t xml:space="preserve"> </t>
    </r>
    <r>
      <rPr>
        <i/>
        <sz val="10"/>
        <rFont val="Times New Roman"/>
        <family val="1"/>
      </rPr>
      <t>(paid by owner)</t>
    </r>
  </si>
  <si>
    <t>OPERATING AND MAINTENANCE EXPENSES</t>
  </si>
  <si>
    <r>
      <t>Other Operating and Maintenance Expenses</t>
    </r>
    <r>
      <rPr>
        <i/>
        <sz val="10"/>
        <rFont val="Times New Roman"/>
        <family val="1"/>
      </rPr>
      <t xml:space="preserve"> (describe)</t>
    </r>
  </si>
  <si>
    <t>TAXES AND INSURANCE</t>
  </si>
  <si>
    <r>
      <t>Property and Liability Insurance</t>
    </r>
    <r>
      <rPr>
        <i/>
        <sz val="10"/>
        <rFont val="Times New Roman"/>
        <family val="1"/>
      </rPr>
      <t xml:space="preserve"> (hazard)</t>
    </r>
  </si>
  <si>
    <r>
      <t>Other Insurance</t>
    </r>
    <r>
      <rPr>
        <i/>
        <sz val="10"/>
        <rFont val="Times New Roman"/>
        <family val="1"/>
      </rPr>
      <t xml:space="preserve"> (describe)</t>
    </r>
  </si>
  <si>
    <t>Other</t>
  </si>
  <si>
    <r>
      <t>Guarantees and Reserves</t>
    </r>
    <r>
      <rPr>
        <i/>
        <sz val="10"/>
        <rFont val="Times New Roman"/>
        <family val="1"/>
      </rPr>
      <t xml:space="preserve"> (funded amounts only)</t>
    </r>
  </si>
  <si>
    <t>TOTAL DEVELOPMENT COSTS</t>
  </si>
  <si>
    <t>OTHER USES OF FUNDS</t>
  </si>
  <si>
    <t>Maryland DHCD</t>
  </si>
  <si>
    <t>DEBT</t>
  </si>
  <si>
    <t>EQUITY</t>
  </si>
  <si>
    <r>
      <t>Total Sources of Funds</t>
    </r>
    <r>
      <rPr>
        <sz val="10"/>
        <rFont val="Times New Roman"/>
        <family val="1"/>
      </rPr>
      <t xml:space="preserve"> </t>
    </r>
    <r>
      <rPr>
        <i/>
        <sz val="10"/>
        <rFont val="Times New Roman"/>
        <family val="1"/>
      </rPr>
      <t>(Total Debt + Equity)</t>
    </r>
  </si>
  <si>
    <r>
      <t>HOME</t>
    </r>
    <r>
      <rPr>
        <i/>
        <sz val="10"/>
        <rFont val="Times New Roman"/>
        <family val="1"/>
      </rPr>
      <t xml:space="preserve"> (non-CDA)</t>
    </r>
  </si>
  <si>
    <r>
      <t>Developer's Equity</t>
    </r>
    <r>
      <rPr>
        <i/>
        <sz val="10"/>
        <rFont val="Times New Roman"/>
        <family val="1"/>
      </rPr>
      <t xml:space="preserve"> (not from syndication proceeds)</t>
    </r>
  </si>
  <si>
    <r>
      <t>HOME</t>
    </r>
    <r>
      <rPr>
        <i/>
        <sz val="10"/>
        <rFont val="Times New Roman"/>
        <family val="1"/>
      </rPr>
      <t xml:space="preserve"> (non-DHCD)</t>
    </r>
  </si>
  <si>
    <r>
      <t>Total Debt</t>
    </r>
    <r>
      <rPr>
        <b/>
        <i/>
        <sz val="10"/>
        <rFont val="Times New Roman"/>
        <family val="1"/>
      </rPr>
      <t xml:space="preserve"> </t>
    </r>
    <r>
      <rPr>
        <i/>
        <sz val="10"/>
        <rFont val="Times New Roman"/>
        <family val="1"/>
      </rPr>
      <t>(Debt Service + Cash Flow Financing)</t>
    </r>
  </si>
  <si>
    <t>Type of Uses</t>
  </si>
  <si>
    <t>Percentage</t>
  </si>
  <si>
    <t>Construction  or Rehabilitation Costs</t>
  </si>
  <si>
    <t>LOW-INCOME HOUSING TAX CREDIT</t>
  </si>
  <si>
    <r>
      <t>Type of Low Income Housing Tax Credit Requested</t>
    </r>
    <r>
      <rPr>
        <i/>
        <sz val="10"/>
        <rFont val="Times New Roman"/>
        <family val="1"/>
      </rPr>
      <t xml:space="preserve"> (mark all that apply)</t>
    </r>
  </si>
  <si>
    <t>EXISTING BUILDING INFORMATION</t>
  </si>
  <si>
    <t>Control Document</t>
  </si>
  <si>
    <t>Sponsor's  Purchase Date</t>
  </si>
  <si>
    <t>Years Between PIS &amp; Purchase Date</t>
  </si>
  <si>
    <r>
      <t>Minimum Set-aside Election</t>
    </r>
    <r>
      <rPr>
        <i/>
        <sz val="10"/>
        <rFont val="Times New Roman"/>
        <family val="1"/>
      </rPr>
      <t xml:space="preserve"> (mark one box only)</t>
    </r>
  </si>
  <si>
    <t>Rent Floor Election</t>
  </si>
  <si>
    <r>
      <t>The rent floor for the project will be established as of</t>
    </r>
    <r>
      <rPr>
        <i/>
        <sz val="10"/>
        <rFont val="Times New Roman"/>
        <family val="1"/>
      </rPr>
      <t xml:space="preserve"> (mark one box only)</t>
    </r>
  </si>
  <si>
    <t>ELECTIONS</t>
  </si>
  <si>
    <t>Location and Placed-in-Service Information</t>
  </si>
  <si>
    <r>
      <t xml:space="preserve">Total rehabilitation related costs must exceed the greater of the following tests </t>
    </r>
    <r>
      <rPr>
        <i/>
        <sz val="10"/>
        <rFont val="Times New Roman"/>
        <family val="1"/>
      </rPr>
      <t>(mark one box only)</t>
    </r>
  </si>
  <si>
    <t>Total rehabilitation related costs equal:</t>
  </si>
  <si>
    <t>Basis</t>
  </si>
  <si>
    <t>SYNDICATION INFORMATION</t>
  </si>
  <si>
    <r>
      <t xml:space="preserve">Type of Offering </t>
    </r>
    <r>
      <rPr>
        <i/>
        <sz val="10"/>
        <rFont val="Times New Roman"/>
        <family val="1"/>
      </rPr>
      <t>(mark one box only)</t>
    </r>
  </si>
  <si>
    <t>Schedule for Funds to be Paid</t>
  </si>
  <si>
    <t>Amount Paid</t>
  </si>
  <si>
    <r>
      <t xml:space="preserve">Type of Investors </t>
    </r>
    <r>
      <rPr>
        <i/>
        <sz val="10"/>
        <rFont val="Times New Roman"/>
        <family val="1"/>
      </rPr>
      <t>(mark one box only)</t>
    </r>
  </si>
  <si>
    <t>Construction Basis</t>
  </si>
  <si>
    <t>Description</t>
  </si>
  <si>
    <t>CALCULATION OF TAX CREDIT AMOUNT</t>
  </si>
  <si>
    <r>
      <t>Total Uses of Funds</t>
    </r>
    <r>
      <rPr>
        <i/>
        <sz val="10"/>
        <rFont val="Times New Roman"/>
        <family val="1"/>
      </rPr>
      <t xml:space="preserve"> (from Uses of Funds worksheet)</t>
    </r>
  </si>
  <si>
    <t>Estimated Low-Income Housing Tax Credit Syndication Proceeds</t>
  </si>
  <si>
    <r>
      <t xml:space="preserve">Tax Credit Period </t>
    </r>
    <r>
      <rPr>
        <i/>
        <sz val="10"/>
        <rFont val="Times New Roman"/>
        <family val="1"/>
      </rPr>
      <t>(10 years)</t>
    </r>
  </si>
  <si>
    <t>Maximum Low-Income Housing Tax Credit</t>
  </si>
  <si>
    <r>
      <t>Low Income Housing Tax Credit Syndication Proceeds</t>
    </r>
    <r>
      <rPr>
        <i/>
        <sz val="10"/>
        <rFont val="Times New Roman"/>
        <family val="1"/>
      </rPr>
      <t xml:space="preserve"> (to Sources of Funds worksheet)</t>
    </r>
  </si>
  <si>
    <r>
      <t>Tax Credit Period</t>
    </r>
    <r>
      <rPr>
        <i/>
        <sz val="10"/>
        <rFont val="Times New Roman"/>
        <family val="1"/>
      </rPr>
      <t xml:space="preserve"> (10 years)</t>
    </r>
  </si>
  <si>
    <t>Maximum Low-Income Housing Tax Credit Based on Eligible Costs</t>
  </si>
  <si>
    <t>Maximum Low-Income Housing Tax Credit Based on Proceeds Needed</t>
  </si>
  <si>
    <r>
      <t>Gross Proceeds from Historic Tax Credit</t>
    </r>
    <r>
      <rPr>
        <i/>
        <sz val="10"/>
        <rFont val="Times New Roman"/>
        <family val="1"/>
      </rPr>
      <t xml:space="preserve"> (to Sources of Funds worksheet)</t>
    </r>
  </si>
  <si>
    <r>
      <t xml:space="preserve">The applicable fraction is the lesser of the following formulas </t>
    </r>
    <r>
      <rPr>
        <i/>
        <sz val="10"/>
        <rFont val="Times New Roman"/>
        <family val="1"/>
      </rPr>
      <t>(mark one box only)</t>
    </r>
  </si>
  <si>
    <t>Percent of Units</t>
  </si>
  <si>
    <t>Percent of Square Footage</t>
  </si>
  <si>
    <r>
      <t>Proceeds Needed</t>
    </r>
    <r>
      <rPr>
        <i/>
        <sz val="10"/>
        <rFont val="Times New Roman"/>
        <family val="1"/>
      </rPr>
      <t xml:space="preserve"> (enter lesser of Total Equity from Syndication Proceeds or Financing Gap)</t>
    </r>
  </si>
  <si>
    <t>PROJECT SUMMARY INFORMATION</t>
  </si>
  <si>
    <t>Occupancy Restrictions</t>
  </si>
  <si>
    <t>Units at 31-40% of AMI</t>
  </si>
  <si>
    <t>Units at 41-50% of AMI</t>
  </si>
  <si>
    <t>Units at 51-60% of AMI</t>
  </si>
  <si>
    <t>Units at 61-85% of AMI</t>
  </si>
  <si>
    <t>Units at market rates</t>
  </si>
  <si>
    <r>
      <t>Management Fee</t>
    </r>
    <r>
      <rPr>
        <i/>
        <sz val="10"/>
        <rFont val="Times New Roman"/>
        <family val="1"/>
      </rPr>
      <t xml:space="preserve"> (Effective Gross Income x percentage)</t>
    </r>
  </si>
  <si>
    <t>Reserve for Replacement</t>
  </si>
  <si>
    <r>
      <t>Trended Net Operating Income</t>
    </r>
    <r>
      <rPr>
        <i/>
        <sz val="10"/>
        <rFont val="Times New Roman"/>
        <family val="1"/>
      </rPr>
      <t xml:space="preserve"> (Effective Gross Income - Project Expenses)</t>
    </r>
  </si>
  <si>
    <r>
      <t>Remaining Cash Flow</t>
    </r>
    <r>
      <rPr>
        <i/>
        <sz val="10"/>
        <rFont val="Times New Roman"/>
        <family val="1"/>
      </rPr>
      <t xml:space="preserve"> (Net Operating Income - Financing Payments)</t>
    </r>
  </si>
  <si>
    <t>DHCD</t>
  </si>
  <si>
    <t>PROJECT DESCRIPTION</t>
  </si>
  <si>
    <r>
      <t>Total Sources of Funds</t>
    </r>
    <r>
      <rPr>
        <i/>
        <sz val="10"/>
        <rFont val="Times New Roman"/>
        <family val="1"/>
      </rPr>
      <t xml:space="preserve"> (must equal Total Uses of Funds)</t>
    </r>
  </si>
  <si>
    <t>Applicant Name</t>
  </si>
  <si>
    <t>Owner/Borrower Name</t>
  </si>
  <si>
    <r>
      <t xml:space="preserve">Multifamily Bonds </t>
    </r>
    <r>
      <rPr>
        <i/>
        <sz val="10"/>
        <rFont val="Times New Roman"/>
        <family val="1"/>
      </rPr>
      <t>(taxable)</t>
    </r>
  </si>
  <si>
    <r>
      <t>Vacancy Allowance</t>
    </r>
    <r>
      <rPr>
        <i/>
        <sz val="10"/>
        <rFont val="Times New Roman"/>
        <family val="1"/>
      </rPr>
      <t xml:space="preserve"> (Total Annual Income x Vacancy Rate)</t>
    </r>
  </si>
  <si>
    <r>
      <t>Effective Gross Income/Low Income Units</t>
    </r>
    <r>
      <rPr>
        <i/>
        <sz val="10"/>
        <rFont val="Times New Roman"/>
        <family val="1"/>
      </rPr>
      <t xml:space="preserve"> (Total Annual Income - Vacancy Allowance)</t>
    </r>
  </si>
  <si>
    <r>
      <t>Effective Gross Income</t>
    </r>
    <r>
      <rPr>
        <i/>
        <sz val="10"/>
        <rFont val="Times New Roman"/>
        <family val="1"/>
      </rPr>
      <t xml:space="preserve"> (sum Low Income, Market Rate, Nonresidential totals)</t>
    </r>
  </si>
  <si>
    <r>
      <t>Net Operating Income</t>
    </r>
    <r>
      <rPr>
        <b/>
        <i/>
        <sz val="10"/>
        <rFont val="Times New Roman"/>
        <family val="1"/>
      </rPr>
      <t xml:space="preserve"> </t>
    </r>
    <r>
      <rPr>
        <i/>
        <sz val="10"/>
        <rFont val="Times New Roman"/>
        <family val="1"/>
      </rPr>
      <t>(Effective Gross Income - Total Operating Expenses)</t>
    </r>
  </si>
  <si>
    <r>
      <t>Occupancy Restrictions of Project</t>
    </r>
    <r>
      <rPr>
        <i/>
        <sz val="10"/>
        <rFont val="Times New Roman"/>
        <family val="1"/>
      </rPr>
      <t xml:space="preserve"> (show number of units)</t>
    </r>
  </si>
  <si>
    <t>Units to be occupied by households with income 30% or less of the area median</t>
  </si>
  <si>
    <t>Activity</t>
  </si>
  <si>
    <t>Date (MM/YYYY)</t>
  </si>
  <si>
    <t>Site Control</t>
  </si>
  <si>
    <t>D&amp;B Duns Number</t>
  </si>
  <si>
    <t>Acquisition Basis*</t>
  </si>
  <si>
    <t>Construction Basis*</t>
  </si>
  <si>
    <t>Not in Basis*</t>
  </si>
  <si>
    <r>
      <t>Applicable Fraction</t>
    </r>
    <r>
      <rPr>
        <i/>
        <sz val="10"/>
        <rFont val="Times New Roman"/>
        <family val="1"/>
      </rPr>
      <t xml:space="preserve"> (calculate below)</t>
    </r>
  </si>
  <si>
    <r>
      <t xml:space="preserve">Combined Low Income Housing Tax Credit Eligible </t>
    </r>
    <r>
      <rPr>
        <i/>
        <sz val="10"/>
        <rFont val="Times New Roman"/>
        <family val="1"/>
      </rPr>
      <t>(result from previous table)</t>
    </r>
  </si>
  <si>
    <t>Sources of Federal Financing</t>
  </si>
  <si>
    <t>Applicable Fraction</t>
  </si>
  <si>
    <t>Show all direct and indirect federal funds financing qualified costs below</t>
  </si>
  <si>
    <t>Units 30% or less of AMI</t>
  </si>
  <si>
    <t>Electricity</t>
  </si>
  <si>
    <t>MAXIMUM DEVELOPER'S FEE</t>
  </si>
  <si>
    <r>
      <t>Lesser of $10,000,000 or Non-acquisition Costs</t>
    </r>
    <r>
      <rPr>
        <i/>
        <sz val="10"/>
        <rFont val="Times New Roman"/>
        <family val="1"/>
      </rPr>
      <t xml:space="preserve"> (enter on both lines)</t>
    </r>
  </si>
  <si>
    <r>
      <t xml:space="preserve">Lesser of $10,000,000 or Acquisition Costs </t>
    </r>
    <r>
      <rPr>
        <i/>
        <sz val="10"/>
        <rFont val="Times New Roman"/>
        <family val="1"/>
      </rPr>
      <t>(enter on both lines)</t>
    </r>
  </si>
  <si>
    <t>Fee on Costs Over $10 Million</t>
  </si>
  <si>
    <t>Fee on Costs   $10 Million or Less</t>
  </si>
  <si>
    <r>
      <t>Acquisition</t>
    </r>
    <r>
      <rPr>
        <i/>
        <sz val="10"/>
        <rFont val="Times New Roman"/>
        <family val="1"/>
      </rPr>
      <t xml:space="preserve"> (must include substantial rehabilitation as defined in Tax Credit Regulations)</t>
    </r>
  </si>
  <si>
    <r>
      <t>Substantial Rehabilitation Determination</t>
    </r>
    <r>
      <rPr>
        <i/>
        <sz val="10"/>
        <rFont val="Times New Roman"/>
        <family val="1"/>
      </rPr>
      <t xml:space="preserve"> (for Tax Credit eligibility--Department's standard is different)</t>
    </r>
  </si>
  <si>
    <t>01     Net Construction Costs</t>
  </si>
  <si>
    <t>13     Real Estate Attorney</t>
  </si>
  <si>
    <t>Square footage</t>
  </si>
  <si>
    <t xml:space="preserve">   circulation (hallways, stairways etc.)</t>
  </si>
  <si>
    <t xml:space="preserve">   recreation:</t>
  </si>
  <si>
    <t>Common Space:</t>
  </si>
  <si>
    <t xml:space="preserve">    other:</t>
  </si>
  <si>
    <r>
      <t>Effective Gross Income/Nonresidential Space</t>
    </r>
    <r>
      <rPr>
        <i/>
        <sz val="10"/>
        <rFont val="Times New Roman"/>
        <family val="1"/>
      </rPr>
      <t xml:space="preserve"> (Total Annual Income - Vacancy Allowance)</t>
    </r>
  </si>
  <si>
    <t>Description of Type and Size</t>
  </si>
  <si>
    <r>
      <t>NON-INCOME PRODUCING UNITS</t>
    </r>
    <r>
      <rPr>
        <sz val="10"/>
        <rFont val="Times New Roman"/>
        <family val="1"/>
      </rPr>
      <t xml:space="preserve"> </t>
    </r>
    <r>
      <rPr>
        <i/>
        <sz val="10"/>
        <rFont val="Times New Roman"/>
        <family val="1"/>
      </rPr>
      <t>(including management units, tenant services units, recreation, etc.)</t>
    </r>
  </si>
  <si>
    <t>Square Footage</t>
  </si>
  <si>
    <r>
      <t>Total Building Area</t>
    </r>
    <r>
      <rPr>
        <i/>
        <sz val="10"/>
        <rFont val="Times New Roman"/>
        <family val="1"/>
      </rPr>
      <t xml:space="preserve"> (gross square footage)</t>
    </r>
  </si>
  <si>
    <t>Total Gross Square Footage</t>
  </si>
  <si>
    <t>(Net leasable Sq. Ft.)</t>
  </si>
  <si>
    <r>
      <t>(Net Leasable Sq. Ft.</t>
    </r>
    <r>
      <rPr>
        <i/>
        <sz val="10"/>
        <rFont val="Times New Roman"/>
        <family val="1"/>
      </rPr>
      <t>)</t>
    </r>
  </si>
  <si>
    <t>08     Construction Contingency</t>
  </si>
  <si>
    <t>02     General Requirements</t>
  </si>
  <si>
    <t>03     Builder's Profit</t>
  </si>
  <si>
    <t>04     Builder's General Overhead</t>
  </si>
  <si>
    <t>05     Bond Premium</t>
  </si>
  <si>
    <t>06    Other</t>
  </si>
  <si>
    <t xml:space="preserve">07    Total Construction Contract </t>
  </si>
  <si>
    <t>09     Total Construction Costs</t>
  </si>
  <si>
    <t>10     Architect's Design Fee</t>
  </si>
  <si>
    <t>11    Architect's Supervision Fee</t>
  </si>
  <si>
    <t>Total Budgeted Cost</t>
  </si>
  <si>
    <t xml:space="preserve"> </t>
  </si>
  <si>
    <t>Has any development team member* consistently failed to provide documentation required by the Department in connection with other loan applications or the management and operation of other, existing developments? If yes, explain.</t>
  </si>
  <si>
    <t>Closing Attorney</t>
  </si>
  <si>
    <t>12    Architect Reimbursable Additional Design</t>
  </si>
  <si>
    <t>Does any development team member* have a limited denial of participation from HUD or is any development team member* debarred, suspended or voluntarily excluded from participation in any federal or state program, or have been involuntarily removed within the previous 5 years as a general partner or managing member from any affordable housing project whether or not financed or subsidized by the programs of this Department?  If yes, explain.</t>
  </si>
  <si>
    <t>Has any development team member* received a reservation, allocation or commitment of funding or a carryover allocation of tax credits from the Department within the last four years that it was unable to use, or place their project in service within the time allowed by the tax credit program?  If yes, explain.</t>
  </si>
  <si>
    <t>20-YEAR OPERATING PRO FORMA:</t>
  </si>
  <si>
    <r>
      <t>Less Construction Contingency (</t>
    </r>
    <r>
      <rPr>
        <i/>
        <sz val="10"/>
        <rFont val="Times New Roman"/>
        <family val="1"/>
      </rPr>
      <t>from line 08 above</t>
    </r>
    <r>
      <rPr>
        <sz val="10"/>
        <rFont val="Times New Roman"/>
        <family val="1"/>
      </rPr>
      <t>)</t>
    </r>
  </si>
  <si>
    <r>
      <t>Less Financing (Soft Cost) Contingency (</t>
    </r>
    <r>
      <rPr>
        <i/>
        <sz val="10"/>
        <rFont val="Times New Roman"/>
        <family val="1"/>
      </rPr>
      <t>from line 28 above</t>
    </r>
    <r>
      <rPr>
        <sz val="10"/>
        <rFont val="Times New Roman"/>
        <family val="1"/>
      </rPr>
      <t>)</t>
    </r>
  </si>
  <si>
    <r>
      <t>Interim Income (</t>
    </r>
    <r>
      <rPr>
        <i/>
        <sz val="10"/>
        <rFont val="Times New Roman"/>
        <family val="1"/>
      </rPr>
      <t>occupied rehabilitation projects</t>
    </r>
    <r>
      <rPr>
        <sz val="10"/>
        <rFont val="Times New Roman"/>
        <family val="1"/>
      </rPr>
      <t>)</t>
    </r>
  </si>
  <si>
    <t>Trended Effective Gross Income</t>
  </si>
  <si>
    <r>
      <t>PROJECT INCOME (</t>
    </r>
    <r>
      <rPr>
        <b/>
        <i/>
        <sz val="10"/>
        <rFont val="Times New Roman"/>
        <family val="1"/>
      </rPr>
      <t>Effective Gross Income</t>
    </r>
    <r>
      <rPr>
        <b/>
        <sz val="10"/>
        <rFont val="Times New Roman"/>
        <family val="1"/>
      </rPr>
      <t>)</t>
    </r>
  </si>
  <si>
    <t>Date:</t>
  </si>
  <si>
    <t>Does any development team member* have unpaid fees, loan arrearages or other obligations due to the Department on other projects, or for general partners or management agents, have tax credit compliance problems resulting in the issuance of an IRS Form 8823 and that are still outstanding in the following year?  If yes, explain.</t>
  </si>
  <si>
    <t>High Speed Internet Access</t>
  </si>
  <si>
    <t>Federal HTC</t>
  </si>
  <si>
    <t>State HTC</t>
  </si>
  <si>
    <t>Total HTC</t>
  </si>
  <si>
    <r>
      <t>Housing for People with Disabilities</t>
    </r>
    <r>
      <rPr>
        <sz val="10"/>
        <rFont val="Times New Roman"/>
        <family val="1"/>
      </rPr>
      <t xml:space="preserve"> </t>
    </r>
    <r>
      <rPr>
        <b/>
        <sz val="10"/>
        <rFont val="Times New Roman"/>
        <family val="1"/>
      </rPr>
      <t>and Families</t>
    </r>
    <r>
      <rPr>
        <sz val="10"/>
        <rFont val="Times New Roman"/>
        <family val="1"/>
      </rPr>
      <t xml:space="preserve"> (</t>
    </r>
    <r>
      <rPr>
        <i/>
        <sz val="10"/>
        <rFont val="Times New Roman"/>
        <family val="1"/>
      </rPr>
      <t>show number of units</t>
    </r>
    <r>
      <rPr>
        <sz val="10"/>
        <rFont val="Times New Roman"/>
        <family val="1"/>
      </rPr>
      <t>)</t>
    </r>
  </si>
  <si>
    <t>Rehabilitation</t>
  </si>
  <si>
    <t>Cottage,single-family,or semi-detached</t>
  </si>
  <si>
    <t>Units Stacked- no elevator</t>
  </si>
  <si>
    <t>Total Housing for People with Disabilities and Families</t>
  </si>
  <si>
    <t>31     CDA Closing Fee</t>
  </si>
  <si>
    <t>32     Other Lenders' Origination Fees (non-syndication only)</t>
  </si>
  <si>
    <t>33     Other Lenders' Legal Fees (non-syndication only)</t>
  </si>
  <si>
    <t>34     Bond Issuance Costs</t>
  </si>
  <si>
    <r>
      <t>Elevator (</t>
    </r>
    <r>
      <rPr>
        <sz val="10"/>
        <rFont val="Arial"/>
        <family val="2"/>
      </rPr>
      <t>≤</t>
    </r>
    <r>
      <rPr>
        <sz val="10"/>
        <rFont val="Times New Roman"/>
        <family val="1"/>
      </rPr>
      <t xml:space="preserve"> 4 floors w/frame construction)</t>
    </r>
  </si>
  <si>
    <r>
      <t>Elevator (</t>
    </r>
    <r>
      <rPr>
        <sz val="10"/>
        <rFont val="Arial"/>
        <family val="2"/>
      </rPr>
      <t>≥</t>
    </r>
    <r>
      <rPr>
        <sz val="10"/>
        <rFont val="Times New Roman"/>
        <family val="1"/>
      </rPr>
      <t xml:space="preserve"> 5 floors w/concrete construction)</t>
    </r>
  </si>
  <si>
    <r>
      <t>Historic Tax Credit Proceeds</t>
    </r>
    <r>
      <rPr>
        <i/>
        <sz val="10"/>
        <rFont val="Times New Roman"/>
        <family val="1"/>
      </rPr>
      <t xml:space="preserve"> </t>
    </r>
  </si>
  <si>
    <r>
      <t>Low Income Tax Credit Proceeds</t>
    </r>
    <r>
      <rPr>
        <i/>
        <sz val="10"/>
        <rFont val="Times New Roman"/>
        <family val="1"/>
      </rPr>
      <t xml:space="preserve"> </t>
    </r>
  </si>
  <si>
    <t>Annual Gross Potential Income</t>
  </si>
  <si>
    <t>Total Gross Potential Income</t>
  </si>
  <si>
    <t>Trended Income</t>
  </si>
  <si>
    <t>Date application for zoning change, variance or waiver filed</t>
  </si>
  <si>
    <t>Date of final approval of zoning change, variance or waiver</t>
  </si>
  <si>
    <t>Date of final hearing on zoning change, variance or waiver</t>
  </si>
  <si>
    <t>Nonresidential Units and Staff Units</t>
  </si>
  <si>
    <r>
      <t xml:space="preserve">Total Development Costs </t>
    </r>
    <r>
      <rPr>
        <i/>
        <sz val="10"/>
        <rFont val="Times New Roman"/>
        <family val="1"/>
      </rPr>
      <t>(from line 46 above)</t>
    </r>
  </si>
  <si>
    <t xml:space="preserve">Has any development team member* participated  as owner or manager in the development or operation of a project that has defaulted on a Department or other government or private sector loan in the previous five years?   If yes, explain. Please list the names and dates of projects in question. </t>
  </si>
  <si>
    <t>Staff Unit(s)</t>
  </si>
  <si>
    <t>Units to be occupied by households with income at 61-85% of the area median</t>
  </si>
  <si>
    <t>Units to be occupied by households with no income restrictions</t>
  </si>
  <si>
    <t>Current Zoning Classification</t>
  </si>
  <si>
    <t>Describe Current Classification</t>
  </si>
  <si>
    <t>Does any development team member* acting in the roles of sponsor, developer, guarantor or owner have any chronic past due accounts, substantial liens, judgments, three or more instances of unpaid taxes (even if cured prior to the application date), foreclosures or bankruptcies within the past five years? If yes, explain.</t>
  </si>
  <si>
    <t>Has any development team member* acting in the roles of sponsor, developer, guarantor or owner been involved with any project placed on the Department's defaulted loans watch list due to actions that are attributable to the sponsor or development team? If yes, explain.</t>
  </si>
  <si>
    <t>* Refer to the Multifamily Rental Financing Program Guide for a definition of development team members.</t>
  </si>
  <si>
    <r>
      <t xml:space="preserve">Substantial Rehabilitation </t>
    </r>
    <r>
      <rPr>
        <i/>
        <sz val="10"/>
        <rFont val="Times New Roman"/>
        <family val="1"/>
      </rPr>
      <t>(as defined in Tax Credit Regulations--Department's standard is different)</t>
    </r>
  </si>
  <si>
    <t>Non-acquisition Costs</t>
  </si>
  <si>
    <t xml:space="preserve">Units with Project Based Rental Subsidy (i.e., Section 8, 236, etc.)  </t>
  </si>
  <si>
    <r>
      <t>Date 10% of project costs incurred</t>
    </r>
    <r>
      <rPr>
        <i/>
        <sz val="10"/>
        <rFont val="Times New Roman"/>
        <family val="1"/>
      </rPr>
      <t xml:space="preserve"> (No later than 5 months from carryover allocation.)</t>
    </r>
  </si>
  <si>
    <t>Median Income</t>
  </si>
  <si>
    <t xml:space="preserve">Number of Units </t>
  </si>
  <si>
    <t>Tenant Utilities*</t>
  </si>
  <si>
    <t>Contract Rent</t>
  </si>
  <si>
    <t>Rent Subsidy</t>
  </si>
  <si>
    <t>Income PerUnit</t>
  </si>
  <si>
    <t>Payment in Lieu of Real Estate Taxes</t>
  </si>
  <si>
    <t>* Complete for Tax Credit Applications Only</t>
  </si>
  <si>
    <r>
      <t xml:space="preserve">Less Acquisition Costs </t>
    </r>
    <r>
      <rPr>
        <i/>
        <sz val="10"/>
        <rFont val="Times New Roman"/>
        <family val="1"/>
      </rPr>
      <t>(from line 45 above)</t>
    </r>
  </si>
  <si>
    <r>
      <t>Acquisition Costs</t>
    </r>
    <r>
      <rPr>
        <i/>
        <sz val="10"/>
        <rFont val="Times New Roman"/>
        <family val="1"/>
      </rPr>
      <t xml:space="preserve"> (from line 45 above)</t>
    </r>
  </si>
  <si>
    <r>
      <t>Total Developer's Fee</t>
    </r>
    <r>
      <rPr>
        <b/>
        <i/>
        <sz val="10"/>
        <rFont val="Times New Roman"/>
        <family val="1"/>
      </rPr>
      <t xml:space="preserve"> </t>
    </r>
    <r>
      <rPr>
        <i/>
        <sz val="10"/>
        <rFont val="Times New Roman"/>
        <family val="1"/>
      </rPr>
      <t>(Fee on Non-acquisition Costs + Fee on Acquisition Cost)</t>
    </r>
  </si>
  <si>
    <r>
      <t>Low Income Housing Tax Credit Proceeds</t>
    </r>
    <r>
      <rPr>
        <i/>
        <sz val="10"/>
        <rFont val="Times New Roman"/>
        <family val="1"/>
      </rPr>
      <t xml:space="preserve"> (from Tax Credit section)</t>
    </r>
  </si>
  <si>
    <t>Complete This Section Only If Applying For Low Income Housing Tax Credits</t>
  </si>
  <si>
    <t>Costs are at least 20% of the project's adjusted basis:</t>
  </si>
  <si>
    <t>x 20% =</t>
  </si>
  <si>
    <r>
      <t>Less: Federal Grants Financing Qualifying Costs</t>
    </r>
    <r>
      <rPr>
        <i/>
        <sz val="10"/>
        <rFont val="Times New Roman"/>
        <family val="1"/>
      </rPr>
      <t xml:space="preserve"> (list below)</t>
    </r>
  </si>
  <si>
    <t>Less: Other Non-qualifying Financing</t>
  </si>
  <si>
    <t>Less: Value of Commercial Space</t>
  </si>
  <si>
    <t>Less: Non-qualifying Units of Higher Quality</t>
  </si>
  <si>
    <t>Less: Federal Historic Tax Credit</t>
  </si>
  <si>
    <r>
      <t xml:space="preserve">Less: Gross Proceeds from Historic Tax Credit </t>
    </r>
    <r>
      <rPr>
        <i/>
        <sz val="10"/>
        <rFont val="Times New Roman"/>
        <family val="1"/>
      </rPr>
      <t>(calculate below)</t>
    </r>
  </si>
  <si>
    <t>Total Residential Units Sq. Ft.</t>
  </si>
  <si>
    <r>
      <t xml:space="preserve">HUD Project # </t>
    </r>
    <r>
      <rPr>
        <i/>
        <sz val="10"/>
        <rFont val="Times New Roman"/>
        <family val="1"/>
      </rPr>
      <t>(optional)</t>
    </r>
  </si>
  <si>
    <r>
      <t>Ten Year Rule Exemption:</t>
    </r>
    <r>
      <rPr>
        <sz val="10"/>
        <rFont val="Times New Roman"/>
        <family val="1"/>
      </rPr>
      <t xml:space="preserve">  Does the building qualify for an exemption to the 10 Year Rule as provided in HR 3221?*</t>
    </r>
  </si>
  <si>
    <t>* If yes, application must include written explanation and legal opinion.</t>
  </si>
  <si>
    <t>Costs are at least $6000* per unit:</t>
  </si>
  <si>
    <t>x $6000* =</t>
  </si>
  <si>
    <t>*To be increased by CPI beginning 2009</t>
  </si>
  <si>
    <t>from Eligible Basis</t>
  </si>
  <si>
    <t>(Enter specific subsidy information in Rental Subsidy column in Project Income tab)</t>
  </si>
  <si>
    <r>
      <t xml:space="preserve">Staff Residential Unit(s) </t>
    </r>
    <r>
      <rPr>
        <i/>
        <sz val="10"/>
        <rFont val="Times New Roman"/>
        <family val="1"/>
      </rPr>
      <t>(Enter in Project Income tab as Market Rate or Non-Income Producing)</t>
    </r>
  </si>
  <si>
    <r>
      <t>Historic Tax Credit Proceeds</t>
    </r>
    <r>
      <rPr>
        <i/>
        <sz val="10"/>
        <rFont val="Times New Roman"/>
        <family val="1"/>
      </rPr>
      <t xml:space="preserve"> (from Tax Credit section)</t>
    </r>
  </si>
  <si>
    <t>Amount Deducted</t>
  </si>
  <si>
    <t>Gross Proceeds from Historic Tax Credits</t>
  </si>
  <si>
    <r>
      <t xml:space="preserve">Applicable Percentage </t>
    </r>
    <r>
      <rPr>
        <i/>
        <sz val="10"/>
        <rFont val="Times New Roman"/>
        <family val="1"/>
      </rPr>
      <t>(enter correct percentage per IRS rules)</t>
    </r>
  </si>
  <si>
    <r>
      <t xml:space="preserve">Adjustment for Federal QCT / DDA </t>
    </r>
    <r>
      <rPr>
        <i/>
        <sz val="10"/>
        <rFont val="Times New Roman"/>
        <family val="1"/>
      </rPr>
      <t xml:space="preserve">(130% maximum)       </t>
    </r>
    <r>
      <rPr>
        <b/>
        <i/>
        <sz val="10"/>
        <rFont val="Times New Roman"/>
        <family val="1"/>
      </rPr>
      <t xml:space="preserve"> CENSUS TRACT # </t>
    </r>
  </si>
  <si>
    <t>GP/LP</t>
  </si>
  <si>
    <t>14     Civil Engineering Fee</t>
  </si>
  <si>
    <t>15     Marketing</t>
  </si>
  <si>
    <t>16     Surveys</t>
  </si>
  <si>
    <t>17     Soil Borings</t>
  </si>
  <si>
    <t>18     Appraisal</t>
  </si>
  <si>
    <t>19     Market Study</t>
  </si>
  <si>
    <t>20     Environmental Report</t>
  </si>
  <si>
    <t>21     Tap Fees</t>
  </si>
  <si>
    <t>22     Other:</t>
  </si>
  <si>
    <r>
      <t xml:space="preserve">23     </t>
    </r>
    <r>
      <rPr>
        <b/>
        <sz val="10"/>
        <rFont val="Times New Roman"/>
        <family val="1"/>
      </rPr>
      <t>Total Fees</t>
    </r>
  </si>
  <si>
    <t>24     Construction Interest</t>
  </si>
  <si>
    <t>25     Real Estate Taxes</t>
  </si>
  <si>
    <t>26     Insurance Premium</t>
  </si>
  <si>
    <t>27     Mortgage Insurance Premium</t>
  </si>
  <si>
    <t>28     Title and Recording</t>
  </si>
  <si>
    <t>29     Financing (soft cost) Contingency</t>
  </si>
  <si>
    <t>30     CDA Administrative Fee</t>
  </si>
  <si>
    <t>Annual Tax Credit Monitoring Fee ($30.00 per tax credit unit)</t>
  </si>
  <si>
    <t>Is this a structured Year-15 transition to homeownership program?</t>
  </si>
  <si>
    <r>
      <t xml:space="preserve">Multifamily Bonds </t>
    </r>
    <r>
      <rPr>
        <i/>
        <sz val="10"/>
        <rFont val="Times New Roman"/>
        <family val="1"/>
      </rPr>
      <t xml:space="preserve">(long term tax-exempt) </t>
    </r>
  </si>
  <si>
    <r>
      <t xml:space="preserve">Multifamily Bonds </t>
    </r>
    <r>
      <rPr>
        <i/>
        <sz val="10"/>
        <rFont val="Times New Roman"/>
        <family val="1"/>
      </rPr>
      <t xml:space="preserve">(short term tax-exempt) </t>
    </r>
  </si>
  <si>
    <t xml:space="preserve">Tax-exempt Bonds (Long Term Only) </t>
  </si>
  <si>
    <t xml:space="preserve">Reserve for Replacement (not trended) </t>
  </si>
  <si>
    <t>Application for Submission</t>
  </si>
  <si>
    <t>Viability Review Submission</t>
  </si>
  <si>
    <t>Commitment Review Submission</t>
  </si>
  <si>
    <t>Viability/Commitment Review Submission</t>
  </si>
  <si>
    <t>Rental Housing Works</t>
  </si>
  <si>
    <t>Elderly (See Guide, Section 3.2.2)</t>
  </si>
  <si>
    <t>Section 811, Weinberg</t>
  </si>
  <si>
    <t>Target Population(choose):</t>
  </si>
  <si>
    <t>PWDs – nonelderly</t>
  </si>
  <si>
    <t>PWD – elderly</t>
  </si>
  <si>
    <t>Persons with Special Needs</t>
  </si>
  <si>
    <t xml:space="preserve">Homeless </t>
  </si>
  <si>
    <t>Youth Aging Out of Foster Care</t>
  </si>
  <si>
    <t>Veterans</t>
  </si>
  <si>
    <t>Persons Transitioning from a Correctional or Other State Facility or Institution</t>
  </si>
  <si>
    <t>Rental Housing Workss</t>
  </si>
  <si>
    <t>Weinberg Funds</t>
  </si>
  <si>
    <t>Weinberg</t>
  </si>
  <si>
    <t>Housing targeting people with disabilities at or below 50% AMI (See Guide, Section 4.4.2)</t>
  </si>
  <si>
    <t>Low-Income Use Restrictions and Homeownership Opportunities (See Guide, Section 3.2.3)</t>
  </si>
  <si>
    <t>ANTICIPATED DEVELOPMENT SCHEDULE (See Guide, Section 3.11)</t>
  </si>
  <si>
    <t>See Guide, Section 3.9.8.3 for Limitations on Developer's Fees</t>
  </si>
  <si>
    <t>Rent Subsidy Source</t>
  </si>
  <si>
    <t>LENDING AND INVESTMENT PARTNERS</t>
  </si>
  <si>
    <t>Private/Public Lender</t>
  </si>
  <si>
    <t>Equtiy Provider</t>
  </si>
  <si>
    <t>35     Other</t>
  </si>
  <si>
    <r>
      <t xml:space="preserve">36     </t>
    </r>
    <r>
      <rPr>
        <b/>
        <sz val="10"/>
        <rFont val="Times New Roman"/>
        <family val="1"/>
      </rPr>
      <t>Total Financing Fees and Charges</t>
    </r>
  </si>
  <si>
    <t>37     Building Acquisition</t>
  </si>
  <si>
    <t>38     Land Acquisition</t>
  </si>
  <si>
    <t>39     Special Assessment</t>
  </si>
  <si>
    <t>40     Carrying Charges</t>
  </si>
  <si>
    <t>41     Relocation Costs</t>
  </si>
  <si>
    <t>42     Off-Site Improvements</t>
  </si>
  <si>
    <t>43     Other</t>
  </si>
  <si>
    <r>
      <t>44</t>
    </r>
    <r>
      <rPr>
        <b/>
        <sz val="10"/>
        <rFont val="Times New Roman"/>
        <family val="1"/>
      </rPr>
      <t xml:space="preserve">     Total Acquisition Costs</t>
    </r>
  </si>
  <si>
    <r>
      <t xml:space="preserve">45     </t>
    </r>
    <r>
      <rPr>
        <b/>
        <sz val="10"/>
        <rFont val="Times New Roman"/>
        <family val="1"/>
      </rPr>
      <t>Total Development Costs (TDC)</t>
    </r>
  </si>
  <si>
    <r>
      <t>46     Fee on Non-Acquisition Costs</t>
    </r>
    <r>
      <rPr>
        <i/>
        <sz val="10"/>
        <rFont val="Times New Roman"/>
        <family val="1"/>
      </rPr>
      <t xml:space="preserve"> (calculate below)</t>
    </r>
  </si>
  <si>
    <r>
      <t>47     Fee on Acquisition Costs</t>
    </r>
    <r>
      <rPr>
        <i/>
        <sz val="10"/>
        <rFont val="Times New Roman"/>
        <family val="1"/>
      </rPr>
      <t xml:space="preserve"> (calculate below)</t>
    </r>
  </si>
  <si>
    <r>
      <t xml:space="preserve">48    </t>
    </r>
    <r>
      <rPr>
        <b/>
        <sz val="10"/>
        <rFont val="Times New Roman"/>
        <family val="1"/>
      </rPr>
      <t>Total Developer's Fee</t>
    </r>
    <r>
      <rPr>
        <b/>
        <i/>
        <sz val="10"/>
        <rFont val="Times New Roman"/>
        <family val="1"/>
      </rPr>
      <t xml:space="preserve"> </t>
    </r>
    <r>
      <rPr>
        <i/>
        <sz val="10"/>
        <rFont val="Times New Roman"/>
        <family val="1"/>
      </rPr>
      <t>($2.5 million maximum)</t>
    </r>
  </si>
  <si>
    <t>49     Syndication Fee</t>
  </si>
  <si>
    <r>
      <t>50     Legal</t>
    </r>
    <r>
      <rPr>
        <i/>
        <sz val="10"/>
        <rFont val="Times New Roman"/>
        <family val="1"/>
      </rPr>
      <t xml:space="preserve"> (syndication only)</t>
    </r>
  </si>
  <si>
    <t>51     Bridge Loan Fees</t>
  </si>
  <si>
    <t>52     Bridge Loan Interest</t>
  </si>
  <si>
    <t>53     Organizational Costs</t>
  </si>
  <si>
    <t>54     Tax Credit Application Fee</t>
  </si>
  <si>
    <t>55     Tax Credit Allocation Fee</t>
  </si>
  <si>
    <t>56     Tax Credit Reservation Fee</t>
  </si>
  <si>
    <t>57     Accounting and Auditing Fee</t>
  </si>
  <si>
    <t>58     Partnership Management Fee</t>
  </si>
  <si>
    <t>59     Other</t>
  </si>
  <si>
    <r>
      <t xml:space="preserve">60     </t>
    </r>
    <r>
      <rPr>
        <b/>
        <sz val="10"/>
        <rFont val="Times New Roman"/>
        <family val="1"/>
      </rPr>
      <t>Total Syndication Related Costs</t>
    </r>
  </si>
  <si>
    <t>61     Construction Guarantee</t>
  </si>
  <si>
    <t>62     Operating Reserve</t>
  </si>
  <si>
    <t>63     Rent-up Reserve</t>
  </si>
  <si>
    <t>64     Negative Arbitrage</t>
  </si>
  <si>
    <t>65     Other</t>
  </si>
  <si>
    <r>
      <t>66</t>
    </r>
    <r>
      <rPr>
        <b/>
        <sz val="10"/>
        <rFont val="Times New Roman"/>
        <family val="1"/>
      </rPr>
      <t xml:space="preserve">     Total Guarantees and Reserves</t>
    </r>
  </si>
  <si>
    <r>
      <t xml:space="preserve">67     </t>
    </r>
    <r>
      <rPr>
        <b/>
        <sz val="10"/>
        <rFont val="Times New Roman"/>
        <family val="1"/>
      </rPr>
      <t>Total Uses of Funds</t>
    </r>
  </si>
  <si>
    <t>Current Financing Information</t>
  </si>
  <si>
    <t>Existing Debt on the Property:</t>
  </si>
  <si>
    <t>Mortgage</t>
  </si>
  <si>
    <t>Lien Position</t>
  </si>
  <si>
    <t>Loan Product</t>
  </si>
  <si>
    <t>Approximate Balance</t>
  </si>
  <si>
    <t>Loan Number</t>
  </si>
  <si>
    <t>Total Existing Debt:</t>
  </si>
  <si>
    <t>Housing for families at or below 60% AMI(See Guide, Section 4.4.3)</t>
  </si>
  <si>
    <t>Agency ID (Internal Use)</t>
  </si>
  <si>
    <r>
      <t>Vacancy Allowance</t>
    </r>
    <r>
      <rPr>
        <i/>
        <sz val="9.5"/>
        <rFont val="Times New Roman"/>
        <family val="1"/>
      </rPr>
      <t xml:space="preserve"> </t>
    </r>
    <r>
      <rPr>
        <i/>
        <sz val="9"/>
        <rFont val="Times New Roman"/>
        <family val="1"/>
      </rPr>
      <t>(Total Annual Income x Vacancy Rate)</t>
    </r>
  </si>
  <si>
    <r>
      <t>Effective Gross Income/Market Rate Units</t>
    </r>
    <r>
      <rPr>
        <sz val="10"/>
        <rFont val="Times New Roman"/>
        <family val="1"/>
      </rPr>
      <t xml:space="preserve"> </t>
    </r>
    <r>
      <rPr>
        <i/>
        <sz val="9"/>
        <rFont val="Times New Roman"/>
        <family val="1"/>
      </rPr>
      <t>(Total Annual Income - Vacancy Allowance)</t>
    </r>
  </si>
  <si>
    <t>Rental Housing Program Funds</t>
  </si>
  <si>
    <t>Multifamily Bonds (long term tax-exempt)</t>
  </si>
  <si>
    <t>Multifamily Bonds (short term tax-exempt)</t>
  </si>
  <si>
    <t>LOAN REQUIREMENTS</t>
  </si>
  <si>
    <t>EQUAL OPPORTUNITY</t>
  </si>
  <si>
    <t>TENANT RELOCATION</t>
  </si>
  <si>
    <t>TAX CREDIT CERTIFICATIONS</t>
  </si>
  <si>
    <t>ACCESS TO PUBLIC ACT NOTICE AND WAIVER</t>
  </si>
  <si>
    <t>Developer Financial Capacity ( Sec. 4.1.3 Guide)</t>
  </si>
  <si>
    <t>Score</t>
  </si>
  <si>
    <t>The developer entities and guarantors must have an acceptable credit history and show the current financial to undertake the project.</t>
  </si>
  <si>
    <t>Net Worth as a Percentage of Total Development Costs</t>
  </si>
  <si>
    <t>Entity</t>
  </si>
  <si>
    <t xml:space="preserve"> Entity Name</t>
  </si>
  <si>
    <t>Entity Name</t>
  </si>
  <si>
    <t>Date of financials</t>
  </si>
  <si>
    <t>Total Assets</t>
  </si>
  <si>
    <t>Total Liabilities</t>
  </si>
  <si>
    <t>Net Worth</t>
  </si>
  <si>
    <t>Total Dev Costs</t>
  </si>
  <si>
    <t>Percent of TDC</t>
  </si>
  <si>
    <t>TOTAL</t>
  </si>
  <si>
    <t>Pts.</t>
  </si>
  <si>
    <t>Range</t>
  </si>
  <si>
    <t>Combined net worth is less than 10% of total development costs</t>
  </si>
  <si>
    <t>Combined net worth is over 25% of total development costs</t>
  </si>
  <si>
    <t>Liquid Assets as Percentage of Total Development Costs</t>
  </si>
  <si>
    <t>Current Assets</t>
  </si>
  <si>
    <t>Current Liabilities</t>
  </si>
  <si>
    <t>Working Capital</t>
  </si>
  <si>
    <t>Total Dev. Costs</t>
  </si>
  <si>
    <r>
      <t>Liquid Assets as Percentage of Total Development Costs</t>
    </r>
    <r>
      <rPr>
        <sz val="10"/>
        <rFont val="Calibri"/>
        <family val="2"/>
      </rPr>
      <t> </t>
    </r>
  </si>
  <si>
    <t>Combined liquid assets are under 2% of total development costs</t>
  </si>
  <si>
    <t>Combined liquid assets are between 2% and 4% of total development costs</t>
  </si>
  <si>
    <t>Combined liquid assets are between 4% and 10% of total development costs</t>
  </si>
  <si>
    <t>Combined liquid assets are over 10% of total development costs</t>
  </si>
  <si>
    <t xml:space="preserve">LEVERAGING AND COST EFFECTIVENESS </t>
  </si>
  <si>
    <t>DIRECT LEVERAGING (Sec. 4.5.1 of the Guide)</t>
  </si>
  <si>
    <t>Project Located in QCT/DDA?</t>
  </si>
  <si>
    <t>If "yes," enter acquisition credit, if any, amount:</t>
  </si>
  <si>
    <t>Is project considered a rural transaction?</t>
  </si>
  <si>
    <t>1.  Tax Credit Subsidy</t>
  </si>
  <si>
    <t>Annual LIH Tax Credits (allocated credits only)</t>
  </si>
  <si>
    <t>Note: do not include automatic 4% LIHTC</t>
  </si>
  <si>
    <t xml:space="preserve">Less Adjust for QCT 130% </t>
  </si>
  <si>
    <t>Credit Period</t>
  </si>
  <si>
    <t>Total LIH Tax Credits</t>
  </si>
  <si>
    <t>Imputed Raise-Up</t>
  </si>
  <si>
    <t>LIH Tax Credit Subsidy</t>
  </si>
  <si>
    <t>2.  Total DHCD Subsidy</t>
  </si>
  <si>
    <t>PRHP</t>
  </si>
  <si>
    <t>Other DHCD Funds</t>
  </si>
  <si>
    <t>Note: do not include Tax-Exempt or Taxable Bonds</t>
  </si>
  <si>
    <t>Total State Funds</t>
  </si>
  <si>
    <t>Tax Credit Subsidy</t>
  </si>
  <si>
    <t>Total DHCD Subsidy</t>
  </si>
  <si>
    <t>3. All Project Costs</t>
  </si>
  <si>
    <t>4.  Adjusted Costs</t>
  </si>
  <si>
    <t># Affordable BRs</t>
  </si>
  <si>
    <t>Total BRs</t>
  </si>
  <si>
    <t>% Affordable</t>
  </si>
  <si>
    <t>All Project Costs</t>
  </si>
  <si>
    <t>Adjusted Costs</t>
  </si>
  <si>
    <t>5.  Leverage Evaluation</t>
  </si>
  <si>
    <t>% DHCD Funds</t>
  </si>
  <si>
    <t>% Leveraged Funds</t>
  </si>
  <si>
    <t>Points</t>
  </si>
  <si>
    <t>Family Projects Located in a Community of Opportunity</t>
  </si>
  <si>
    <t>Rural</t>
  </si>
  <si>
    <t>All Other Projects</t>
  </si>
  <si>
    <t>40%+</t>
  </si>
  <si>
    <t>45%+</t>
  </si>
  <si>
    <t>50%+</t>
  </si>
  <si>
    <t>35% to &lt;40%</t>
  </si>
  <si>
    <t>40% to &lt;45%</t>
  </si>
  <si>
    <t>45% to &lt; 50%</t>
  </si>
  <si>
    <t>30% to &lt;35%</t>
  </si>
  <si>
    <t>25% to &lt;30%</t>
  </si>
  <si>
    <t>36% to &lt;40%</t>
  </si>
  <si>
    <t>20% to &lt;25%</t>
  </si>
  <si>
    <t>33% to &lt; 36%</t>
  </si>
  <si>
    <t>15% to &lt;20%</t>
  </si>
  <si>
    <t>30% to &lt;33%</t>
  </si>
  <si>
    <t>10% to &lt;15%</t>
  </si>
  <si>
    <t>27% to &lt;30%</t>
  </si>
  <si>
    <t>5% to &lt;10%</t>
  </si>
  <si>
    <t>24% to &lt;27%</t>
  </si>
  <si>
    <t>3% to &lt;5%</t>
  </si>
  <si>
    <t>22% to &lt;24%</t>
  </si>
  <si>
    <t>2% to &lt;3%</t>
  </si>
  <si>
    <t>20% to &lt;22%</t>
  </si>
  <si>
    <t>&lt;2%</t>
  </si>
  <si>
    <t>&lt;3%</t>
  </si>
  <si>
    <t>&lt; 20%</t>
  </si>
  <si>
    <t>OPERATING SUBSIDIES</t>
  </si>
  <si>
    <t>Points are awarded to projects that include other long-term subsidies.</t>
  </si>
  <si>
    <t>Subsidy Type</t>
  </si>
  <si>
    <t>Project Based Rental Subsidy</t>
  </si>
  <si>
    <t>PILOT</t>
  </si>
  <si>
    <t>Annual Subsidy/Unit</t>
  </si>
  <si>
    <t>Eligible Units</t>
  </si>
  <si>
    <t>Total Annual Subsidy</t>
  </si>
  <si>
    <t>Term (Years)</t>
  </si>
  <si>
    <t>Total Subsidy</t>
  </si>
  <si>
    <t>Total Units in Project</t>
  </si>
  <si>
    <t>Subsidy/Unit/10 Yrs.</t>
  </si>
  <si>
    <t>Entitlement Jurisdiction</t>
  </si>
  <si>
    <t>Non- Entitlement Jurisdiction</t>
  </si>
  <si>
    <t>=$400 or more</t>
  </si>
  <si>
    <t>= $200 or more</t>
  </si>
  <si>
    <t>= $350 to $399</t>
  </si>
  <si>
    <t xml:space="preserve"> = $175 to $199</t>
  </si>
  <si>
    <t xml:space="preserve"> = $300 to $349</t>
  </si>
  <si>
    <t xml:space="preserve"> = $150 to $174</t>
  </si>
  <si>
    <t xml:space="preserve"> = $250 to $299</t>
  </si>
  <si>
    <t xml:space="preserve"> = $125 to $149</t>
  </si>
  <si>
    <t xml:space="preserve"> = $200 to $249 </t>
  </si>
  <si>
    <t xml:space="preserve"> = $100 to $124</t>
  </si>
  <si>
    <t xml:space="preserve"> = $150 to $199</t>
  </si>
  <si>
    <t xml:space="preserve"> = $75 to $99</t>
  </si>
  <si>
    <t xml:space="preserve"> = $100 to $149</t>
  </si>
  <si>
    <t xml:space="preserve"> = $50 to $74</t>
  </si>
  <si>
    <t xml:space="preserve"> = less than $100</t>
  </si>
  <si>
    <t xml:space="preserve"> = less than $50</t>
  </si>
  <si>
    <t>Maximum points may be awarded for projects with a subsidy of at least $400 per unit per year</t>
  </si>
  <si>
    <t>for a period of 10 years in participating jurisdictions and $200 in non-participating jurisdictions.</t>
  </si>
  <si>
    <t xml:space="preserve">Fewer points will be awarded to the extent that the subsidy per unit per year is below $100, the </t>
  </si>
  <si>
    <t>subsidy is for a term of less than 10 years, or repayment terms of the subsidy diminish the</t>
  </si>
  <si>
    <t>overall value to the project.</t>
  </si>
  <si>
    <t>The undersigned hereby makes application to the Department for a loan and/or tax credits</t>
  </si>
  <si>
    <t>pursuant to one or more of the Department’s Rental Housing Financing Programs and certifies the</t>
  </si>
  <si>
    <t>following:</t>
  </si>
  <si>
    <t>The undersigned acknowledges the loan may be secured by the lien on the property herein</t>
  </si>
  <si>
    <t>described and evidenced by a promissory note. The undersigned certifies that housing produced with the</t>
  </si>
  <si>
    <t>proceeds of the loan will be rented to income eligible households within the income limits set by the</t>
  </si>
  <si>
    <t>Department for the specific period.</t>
  </si>
  <si>
    <t>PARTNERSHIP HOUSING (Local Governments Only)</t>
  </si>
  <si>
    <t>The undersigned acknowledges that if the Local Government should fail to maintain the housing</t>
  </si>
  <si>
    <t>for the purposes agreed to herein or sells all or part of the project funded with the loan, the loan plus the</t>
  </si>
  <si>
    <t>sum of all interest paid by the State on bonds or other moneys of the State used to fund the project must</t>
  </si>
  <si>
    <t>be repaid to the Department.</t>
  </si>
  <si>
    <t>The applicant agrees that it will not discriminate on the basis of race, color, religion, national</t>
  </si>
  <si>
    <t>origin, sex, marital status, sexual orientation, physical or mental disability, or age, except with regard</t>
  </si>
  <si>
    <t>to age as permitted under the federal Housing for Older Persons Act, as amended from time to time or other</t>
  </si>
  <si>
    <t>similar federal laws, in the leasing of or otherwise providing dwelling accommodations at the property or</t>
  </si>
  <si>
    <t>in any other aspect of the development, administration, operation, construction, repair or maintenance of</t>
  </si>
  <si>
    <t>the property or in any aspect of employment by the applicant.</t>
  </si>
  <si>
    <t>The applicant agrees that it will comply with  all applicable provisions of federal, State and local</t>
  </si>
  <si>
    <t>laws and the Department of Housing and Community Development policies regarding discrimination,</t>
  </si>
  <si>
    <t>equal opportunity in employment, housing and credit practices, and drug and alcohol free workplaces</t>
  </si>
  <si>
    <t>including,  but not limited to: Title VI and VII of the Civil Rights Act of 1964, as amended; Title VIII of</t>
  </si>
  <si>
    <t>the Civil Rights Act of 1968, as amended;  the Fair Housing Act Amendments of 1988, as amended; Title</t>
  </si>
  <si>
    <t>20 of the State Government Article of the Annotated Code of Maryland, as amended; State of Maryland</t>
  </si>
  <si>
    <t>Executive Order 01.01.1989.18 relating to drug and alcohol free workplaces; the Secretary's Minority</t>
  </si>
  <si>
    <t>Business Enterprise Program, as amended; and the Americans with Disabilities Act of 1990, as amended.</t>
  </si>
  <si>
    <t>The undersigned certifies that no tenant living in any residential unit in the property to be</t>
  </si>
  <si>
    <t>rehabilitated has been forced to move by the applicant without cause in the twelve month period</t>
  </si>
  <si>
    <t>preceding the submission of this application and that no tenants will be forced to move without cause</t>
  </si>
  <si>
    <t>prior to loan closing except to rehabilitate the project in compliance with an approved relocation plan.</t>
  </si>
  <si>
    <t>The undersigned further agrees to comply with the relocation requirements of the Department if any</t>
  </si>
  <si>
    <t>residential tenant is required to be temporarily or permanently displaced as a result of the rehabilitation</t>
  </si>
  <si>
    <t>undertaken pursuant to this loan application.</t>
  </si>
  <si>
    <t>The undersigned certifies that the applicant has examined and understands Section 42 of the</t>
  </si>
  <si>
    <t>Internal Revenue Code of 1986 (“Section 42”) relating to Low-Income Housing Tax Credits and the</t>
  </si>
  <si>
    <t>project described herein qualifies under Section 42 for the credits requested. The undersigned is solely</t>
  </si>
  <si>
    <t>responsible for compliance with Section 42 and any regulations. The undersigned is further solely</t>
  </si>
  <si>
    <t>responsible for all calculations and figures relating to the determination of the eligible and qualified basis</t>
  </si>
  <si>
    <t>for the project and individual buildings and understands and agrees that the amount of credits is calculated</t>
  </si>
  <si>
    <t>by reference to the maximum figure submitted with this application as to the eligible and qualified basis.</t>
  </si>
  <si>
    <t>The undersigned further represents and certifies that the project can be completed within the time</t>
  </si>
  <si>
    <t>schedule set forth herein and that the information contained in this application is true, correct, and</t>
  </si>
  <si>
    <t>complete to the best of the undersigned’s knowledge and belief and agrees to notify the Department</t>
  </si>
  <si>
    <t>promptly in writing of any changes in this information, including any changes in the sources and uses of</t>
  </si>
  <si>
    <t>funding for the project. The undersigned agrees to immediately notify the Department of a cancellation of</t>
  </si>
  <si>
    <t>the project, or if the project will not be completed within the proposed time schedule.</t>
  </si>
  <si>
    <t>The undersigned understands and agrees that the Department, by accepting this application, has</t>
  </si>
  <si>
    <t>no obligation to reserve or allocate any or all of the credits requested and that the Department shall not be</t>
  </si>
  <si>
    <t>liable for any action regarding the project in reliance on this application or any credit reservation or</t>
  </si>
  <si>
    <t>allocation by the Department. It is further understood and agreed that the Department has the right to</t>
  </si>
  <si>
    <t>revoke any credit reservation or allocation after it had been made if, in the sole judgement of the</t>
  </si>
  <si>
    <t>Department, the project does not qualify for the credits or the project is not likely to be placed in service</t>
  </si>
  <si>
    <t>in the calendar year for which the credits were requested or to meet the requirements to carry over the</t>
  </si>
  <si>
    <t>credits. The undersigned agrees to, at all times, indemnify and hold harmless the Department against all</t>
  </si>
  <si>
    <t>losses, cots, damages, expenses, and liabilities of any nature of kind (including, but not limited to</t>
  </si>
  <si>
    <t>attorney’s fees, litigation and court costs, amounts paid in settlement, amounts paid to discharge</t>
  </si>
  <si>
    <t>judgements, and any loss from judgements) arising out of, or related to acceptance, consideration,</t>
  </si>
  <si>
    <t>approval or disapproval of this application.</t>
  </si>
  <si>
    <t>Applicants should give specific attention to the identification of information furnished to the</t>
  </si>
  <si>
    <t>Department under this application which they deem confidential, commercial or financial information,</t>
  </si>
  <si>
    <t>proprietary information, or trade secrets and provide any justification of why this information should not</t>
  </si>
  <si>
    <t>be disclosed under the Maryland Public Information Act, State General Provisions Article, Title 4 of the</t>
  </si>
  <si>
    <t>Annotated Code of Maryland. Applicants are advised that, upon request from a third party, the</t>
  </si>
  <si>
    <t>Department is required to make an independent determination as to whether the information may or must</t>
  </si>
  <si>
    <t>be divulged to that third party.</t>
  </si>
  <si>
    <t>The information in this application will be disclosed to appropriate staff of the Department or the</t>
  </si>
  <si>
    <t>public officials for purposes directly connected with the administration of the programs for which its use</t>
  </si>
  <si>
    <t>is intended. Such information may be shared with State, Federal, or local government agencies that have a</t>
  </si>
  <si>
    <t>financial role on the project.</t>
  </si>
  <si>
    <t>The Department intends to make available to the public certain information regarding projects</t>
  </si>
  <si>
    <t>submitting applications regardless of whether or not the project is recommended for reservation of funds</t>
  </si>
  <si>
    <t>by the Department. Some of this information may not be disclosed under Maryland’s Access to Public</t>
  </si>
  <si>
    <t>Records Act. By signing and delivering this application to the Department, you hereby AGREE TO</t>
  </si>
  <si>
    <t>WAIVE ANY RIGHTS TO OBJECT TO OR PREVENT THE DISCLOSURE TO THE PUBLIC OF</t>
  </si>
  <si>
    <t>THE FOLLOWING INFORMATION: applicant’s and sponsor names; name and address of the project;</t>
  </si>
  <si>
    <t>loan and /or tax credit amounts and terms (requested and/or approved); amounts and sources of other</t>
  </si>
  <si>
    <t>financing; total project cost; waivers (requested and/or received); explanation of amount and reason for</t>
  </si>
  <si>
    <t>State Bonus Points received (if any); total number of units; population served (elderly or family); and</t>
  </si>
  <si>
    <t>number of units reserved for persons with disabilities or special needs.</t>
  </si>
  <si>
    <t>GENERAL</t>
  </si>
  <si>
    <t>The undersigned hereby certifies that the development proposed in this application can be</t>
  </si>
  <si>
    <t>developed in accordance with the development budget set forth herein and operated in accordance with</t>
  </si>
  <si>
    <t>the operating budget set forth herein and further certifies that the information set forth herein and in any</t>
  </si>
  <si>
    <t>attachments in support hereof is true, correct, and complete to the best of his/ her knowledge and belief.</t>
  </si>
  <si>
    <t>The undersigned authorizes the Department to obtain credit information for the purpose of evaluating this</t>
  </si>
  <si>
    <t>application.</t>
  </si>
  <si>
    <t>IN WITNESS WHEREOF, the applicant has caused this document to be duly executed in its</t>
  </si>
  <si>
    <t>name of this __ day of ___________, 20__.</t>
  </si>
  <si>
    <t>(Full legal name of sponsor)</t>
  </si>
  <si>
    <t>_______________________________________</t>
  </si>
  <si>
    <t>Signature: ____________________________</t>
  </si>
  <si>
    <t>Name: _______________________________</t>
  </si>
  <si>
    <t>Title: ________________________________</t>
  </si>
  <si>
    <t>yes</t>
  </si>
  <si>
    <t>no</t>
  </si>
  <si>
    <t>Combined net worth is between 10% and 25% of total development costs</t>
  </si>
  <si>
    <t>choose 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</si>
</sst>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0.00_)"/>
    <numFmt numFmtId="166" formatCode="0.000%"/>
    <numFmt numFmtId="167" formatCode="0_)"/>
    <numFmt numFmtId="168" formatCode="_(&quot;$&quot;* #,##0_);_(&quot;$&quot;* \(#,##0\);_(&quot;$&quot;* &quot;&quot;_);_(@_)"/>
    <numFmt numFmtId="169" formatCode="_(* #,##0_);_(* \(#,##0\);_(* &quot;&quot;_);_(@_)"/>
    <numFmt numFmtId="170" formatCode="_(&quot;$&quot;* #,##0_);_(&quot;$&quot;* \(#,##0\);_(* &quot;&quot;_);_(@_)"/>
    <numFmt numFmtId="171" formatCode="0_);\(0\)"/>
    <numFmt numFmtId="172" formatCode="_(* #,##0_);_(* \(#,##0\);_(&quot;$&quot;* &quot;&quot;_);_(@_)"/>
    <numFmt numFmtId="173" formatCode="#,###_);\(#,###\)"/>
    <numFmt numFmtId="174" formatCode="&quot;$&quot;#,##0"/>
    <numFmt numFmtId="175" formatCode="&quot;$&quot;#,##0.00"/>
    <numFmt numFmtId="176" formatCode="m/d/yy;@"/>
    <numFmt numFmtId="177" formatCode="0.0%"/>
  </numFmts>
  <fonts count="34" x14ac:knownFonts="1">
    <font>
      <sz val="10"/>
      <name val="Times New Roman"/>
      <family val="1"/>
    </font>
    <font>
      <sz val="11"/>
      <color theme="1"/>
      <name val="Calibri"/>
      <family val="2"/>
      <scheme val="minor"/>
    </font>
    <font>
      <sz val="10"/>
      <name val="Arial"/>
      <family val="2"/>
    </font>
    <font>
      <i/>
      <sz val="10"/>
      <name val="Times New Roman"/>
      <family val="1"/>
    </font>
    <font>
      <sz val="10"/>
      <name val="Times New Roman"/>
      <family val="1"/>
    </font>
    <font>
      <sz val="9"/>
      <name val="Times New Roman"/>
      <family val="1"/>
    </font>
    <font>
      <b/>
      <sz val="14"/>
      <name val="Times New Roman"/>
      <family val="1"/>
    </font>
    <font>
      <b/>
      <i/>
      <sz val="14"/>
      <name val="Times New Roman"/>
      <family val="1"/>
    </font>
    <font>
      <b/>
      <sz val="10"/>
      <name val="Times New Roman"/>
      <family val="1"/>
    </font>
    <font>
      <sz val="10"/>
      <name val="Wingdings"/>
      <charset val="2"/>
    </font>
    <font>
      <b/>
      <sz val="12"/>
      <name val="Arial"/>
      <family val="2"/>
    </font>
    <font>
      <b/>
      <sz val="12"/>
      <color indexed="9"/>
      <name val="Arial"/>
      <family val="2"/>
    </font>
    <font>
      <b/>
      <sz val="14"/>
      <name val="Arial"/>
      <family val="2"/>
    </font>
    <font>
      <b/>
      <i/>
      <sz val="10"/>
      <name val="Times New Roman"/>
      <family val="1"/>
    </font>
    <font>
      <i/>
      <sz val="8"/>
      <name val="Times New Roman"/>
      <family val="1"/>
    </font>
    <font>
      <i/>
      <sz val="9"/>
      <name val="Times New Roman"/>
      <family val="1"/>
    </font>
    <font>
      <b/>
      <sz val="8"/>
      <name val="Times New Roman"/>
      <family val="1"/>
    </font>
    <font>
      <sz val="8"/>
      <name val="Times New Roman"/>
      <family val="1"/>
    </font>
    <font>
      <sz val="10"/>
      <name val="Symbol"/>
      <family val="1"/>
      <charset val="2"/>
    </font>
    <font>
      <sz val="12"/>
      <name val="Calibri"/>
      <family val="2"/>
    </font>
    <font>
      <i/>
      <sz val="9.5"/>
      <name val="Times New Roman"/>
      <family val="1"/>
    </font>
    <font>
      <b/>
      <sz val="10"/>
      <name val="Arial"/>
      <family val="2"/>
    </font>
    <font>
      <b/>
      <sz val="10"/>
      <color rgb="FF000000"/>
      <name val="Calibri"/>
      <family val="2"/>
    </font>
    <font>
      <sz val="12"/>
      <color rgb="FF000000"/>
      <name val="Calibri"/>
      <family val="2"/>
    </font>
    <font>
      <b/>
      <sz val="10"/>
      <name val="Calibri"/>
      <family val="2"/>
    </font>
    <font>
      <sz val="10"/>
      <color rgb="FF000000"/>
      <name val="Calibri"/>
      <family val="2"/>
    </font>
    <font>
      <i/>
      <sz val="10"/>
      <name val="Calibri"/>
      <family val="2"/>
    </font>
    <font>
      <sz val="10"/>
      <name val="Calibri"/>
      <family val="2"/>
    </font>
    <font>
      <sz val="8"/>
      <name val="Calibri"/>
      <family val="2"/>
    </font>
    <font>
      <u/>
      <sz val="10"/>
      <color rgb="FF0000FF"/>
      <name val="Calibri"/>
      <family val="2"/>
    </font>
    <font>
      <b/>
      <sz val="14"/>
      <color rgb="FF000000"/>
      <name val="Calibri"/>
      <family val="2"/>
    </font>
    <font>
      <sz val="11"/>
      <color rgb="FF000000"/>
      <name val="Calibri"/>
      <family val="2"/>
    </font>
    <font>
      <sz val="10"/>
      <name val="Calibri"/>
      <family val="2"/>
      <scheme val="minor"/>
    </font>
    <font>
      <sz val="12"/>
      <color rgb="FF000000"/>
      <name val="Calibri"/>
      <family val="2"/>
      <scheme val="minor"/>
    </font>
  </fonts>
  <fills count="22">
    <fill>
      <patternFill patternType="none"/>
    </fill>
    <fill>
      <patternFill patternType="gray125"/>
    </fill>
    <fill>
      <patternFill patternType="solid">
        <fgColor indexed="22"/>
        <bgColor indexed="8"/>
      </patternFill>
    </fill>
    <fill>
      <patternFill patternType="solid">
        <fgColor indexed="9"/>
        <bgColor indexed="9"/>
      </patternFill>
    </fill>
    <fill>
      <patternFill patternType="solid">
        <fgColor indexed="8"/>
        <bgColor indexed="64"/>
      </patternFill>
    </fill>
    <fill>
      <patternFill patternType="solid">
        <fgColor indexed="22"/>
        <bgColor indexed="64"/>
      </patternFill>
    </fill>
    <fill>
      <patternFill patternType="solid">
        <fgColor indexed="22"/>
        <bgColor indexed="22"/>
      </patternFill>
    </fill>
    <fill>
      <patternFill patternType="solid">
        <fgColor indexed="43"/>
        <bgColor indexed="9"/>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22"/>
        <bgColor indexed="9"/>
      </patternFill>
    </fill>
    <fill>
      <patternFill patternType="solid">
        <fgColor indexed="13"/>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99"/>
        <bgColor indexed="9"/>
      </patternFill>
    </fill>
    <fill>
      <patternFill patternType="solid">
        <fgColor rgb="FFD9D9D9"/>
        <bgColor indexed="64"/>
      </patternFill>
    </fill>
    <fill>
      <patternFill patternType="solid">
        <fgColor rgb="FFEEECE1"/>
        <bgColor indexed="64"/>
      </patternFill>
    </fill>
    <fill>
      <patternFill patternType="solid">
        <fgColor rgb="FFB7DEE8"/>
        <bgColor indexed="64"/>
      </patternFill>
    </fill>
    <fill>
      <patternFill patternType="darkGray">
        <fgColor rgb="FF1F497D"/>
        <bgColor rgb="FF47688F"/>
      </patternFill>
    </fill>
    <fill>
      <patternFill patternType="solid">
        <fgColor theme="2" tint="-9.9978637043366805E-2"/>
        <bgColor indexed="64"/>
      </patternFill>
    </fill>
  </fills>
  <borders count="8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rgb="FFBFBFBF"/>
      </right>
      <top/>
      <bottom style="medium">
        <color rgb="FFBFBFBF"/>
      </bottom>
      <diagonal/>
    </border>
    <border>
      <left style="medium">
        <color indexed="64"/>
      </left>
      <right/>
      <top/>
      <bottom style="medium">
        <color indexed="64"/>
      </bottom>
      <diagonal/>
    </border>
    <border>
      <left style="medium">
        <color indexed="64"/>
      </left>
      <right/>
      <top style="medium">
        <color indexed="64"/>
      </top>
      <bottom style="medium">
        <color rgb="FFBFBFBF"/>
      </bottom>
      <diagonal/>
    </border>
    <border>
      <left/>
      <right/>
      <top style="medium">
        <color indexed="64"/>
      </top>
      <bottom style="medium">
        <color rgb="FFBFBFBF"/>
      </bottom>
      <diagonal/>
    </border>
    <border>
      <left/>
      <right style="medium">
        <color indexed="64"/>
      </right>
      <top style="medium">
        <color indexed="64"/>
      </top>
      <bottom style="medium">
        <color rgb="FFBFBFBF"/>
      </bottom>
      <diagonal/>
    </border>
    <border>
      <left style="medium">
        <color indexed="64"/>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indexed="64"/>
      </left>
      <right/>
      <top style="medium">
        <color rgb="FFBFBFBF"/>
      </top>
      <bottom style="medium">
        <color indexed="64"/>
      </bottom>
      <diagonal/>
    </border>
    <border>
      <left/>
      <right style="medium">
        <color rgb="FFBFBFBF"/>
      </right>
      <top style="medium">
        <color rgb="FFBFBFBF"/>
      </top>
      <bottom style="medium">
        <color indexed="64"/>
      </bottom>
      <diagonal/>
    </border>
    <border>
      <left style="medium">
        <color rgb="FFBFBFBF"/>
      </left>
      <right/>
      <top style="medium">
        <color rgb="FFBFBFBF"/>
      </top>
      <bottom style="medium">
        <color indexed="64"/>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rgb="FFBFBFBF"/>
      </right>
      <top style="thin">
        <color indexed="64"/>
      </top>
      <bottom style="medium">
        <color rgb="FFBFBFBF"/>
      </bottom>
      <diagonal/>
    </border>
    <border>
      <left/>
      <right style="medium">
        <color rgb="FFBFBFBF"/>
      </right>
      <top style="thin">
        <color indexed="64"/>
      </top>
      <bottom style="medium">
        <color rgb="FFBFBFBF"/>
      </bottom>
      <diagonal/>
    </border>
    <border>
      <left/>
      <right style="thin">
        <color indexed="64"/>
      </right>
      <top style="thin">
        <color indexed="64"/>
      </top>
      <bottom style="medium">
        <color rgb="FFBFBFBF"/>
      </bottom>
      <diagonal/>
    </border>
    <border>
      <left style="thin">
        <color indexed="64"/>
      </left>
      <right style="medium">
        <color rgb="FFBFBFBF"/>
      </right>
      <top/>
      <bottom style="medium">
        <color rgb="FFBFBFBF"/>
      </bottom>
      <diagonal/>
    </border>
    <border>
      <left/>
      <right style="thin">
        <color indexed="64"/>
      </right>
      <top/>
      <bottom style="medium">
        <color rgb="FFBFBFBF"/>
      </bottom>
      <diagonal/>
    </border>
    <border diagonalUp="1" diagonalDown="1">
      <left/>
      <right style="thin">
        <color indexed="64"/>
      </right>
      <top/>
      <bottom style="medium">
        <color rgb="FFBFBFBF"/>
      </bottom>
      <diagonal style="thin">
        <color rgb="FFBFBFBF"/>
      </diagonal>
    </border>
    <border>
      <left style="thin">
        <color indexed="64"/>
      </left>
      <right style="medium">
        <color rgb="FFBFBFBF"/>
      </right>
      <top/>
      <bottom style="thin">
        <color indexed="64"/>
      </bottom>
      <diagonal/>
    </border>
    <border>
      <left/>
      <right style="medium">
        <color rgb="FFBFBFBF"/>
      </right>
      <top/>
      <bottom style="thin">
        <color indexed="64"/>
      </bottom>
      <diagonal/>
    </border>
  </borders>
  <cellStyleXfs count="7">
    <xf numFmtId="37" fontId="0"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37" fontId="4" fillId="0" borderId="0"/>
    <xf numFmtId="44" fontId="2" fillId="0" borderId="0" applyFont="0" applyFill="0" applyBorder="0" applyAlignment="0" applyProtection="0"/>
    <xf numFmtId="9" fontId="2" fillId="0" borderId="0" applyFont="0" applyFill="0" applyBorder="0" applyAlignment="0" applyProtection="0"/>
  </cellStyleXfs>
  <cellXfs count="663">
    <xf numFmtId="37" fontId="0" fillId="0" borderId="0" xfId="0"/>
    <xf numFmtId="37" fontId="0" fillId="0" borderId="0" xfId="0" applyProtection="1"/>
    <xf numFmtId="37" fontId="3" fillId="0" borderId="1" xfId="0" applyFont="1" applyBorder="1" applyAlignment="1" applyProtection="1">
      <alignment horizontal="center"/>
    </xf>
    <xf numFmtId="37" fontId="4" fillId="0" borderId="0" xfId="0" applyFont="1" applyProtection="1"/>
    <xf numFmtId="37" fontId="4" fillId="0" borderId="0" xfId="0" applyFont="1"/>
    <xf numFmtId="37" fontId="0" fillId="0" borderId="0" xfId="0" applyFont="1" applyAlignment="1">
      <alignment horizontal="centerContinuous"/>
    </xf>
    <xf numFmtId="37" fontId="0" fillId="0" borderId="0" xfId="0" applyFont="1"/>
    <xf numFmtId="37" fontId="0" fillId="0" borderId="0" xfId="0" applyFont="1" applyAlignment="1" applyProtection="1">
      <alignment horizontal="centerContinuous"/>
    </xf>
    <xf numFmtId="37" fontId="0" fillId="0" borderId="0" xfId="0" applyFont="1" applyProtection="1"/>
    <xf numFmtId="37" fontId="0" fillId="0" borderId="1" xfId="0" applyFont="1" applyBorder="1" applyProtection="1"/>
    <xf numFmtId="37" fontId="0" fillId="0" borderId="2" xfId="0" applyFont="1" applyBorder="1" applyProtection="1"/>
    <xf numFmtId="37" fontId="0" fillId="0" borderId="0" xfId="0" applyFont="1" applyAlignment="1" applyProtection="1">
      <alignment horizontal="centerContinuous" wrapText="1"/>
    </xf>
    <xf numFmtId="37" fontId="0" fillId="0" borderId="0" xfId="0" applyFont="1" applyAlignment="1" applyProtection="1">
      <alignment horizontal="right"/>
    </xf>
    <xf numFmtId="37" fontId="0" fillId="0" borderId="2" xfId="0" applyFont="1" applyBorder="1" applyAlignment="1" applyProtection="1">
      <alignment horizontal="center"/>
    </xf>
    <xf numFmtId="37" fontId="0" fillId="0" borderId="2" xfId="0" applyFont="1" applyBorder="1" applyAlignment="1" applyProtection="1">
      <alignment horizontal="right"/>
    </xf>
    <xf numFmtId="37" fontId="0" fillId="0" borderId="3" xfId="0" applyFont="1" applyBorder="1" applyProtection="1"/>
    <xf numFmtId="37" fontId="0" fillId="0" borderId="4" xfId="0" applyFont="1" applyBorder="1" applyProtection="1"/>
    <xf numFmtId="37" fontId="0" fillId="0" borderId="5" xfId="0" applyFont="1" applyBorder="1" applyProtection="1"/>
    <xf numFmtId="37" fontId="0" fillId="0" borderId="3" xfId="0" applyFont="1" applyBorder="1" applyAlignment="1" applyProtection="1">
      <alignment horizontal="right"/>
    </xf>
    <xf numFmtId="9" fontId="0" fillId="0" borderId="1" xfId="0" applyNumberFormat="1" applyFont="1" applyBorder="1" applyAlignment="1" applyProtection="1">
      <alignment horizontal="right"/>
    </xf>
    <xf numFmtId="37" fontId="7" fillId="0" borderId="0" xfId="0" applyFont="1" applyAlignment="1">
      <alignment horizontal="centerContinuous"/>
    </xf>
    <xf numFmtId="37" fontId="8" fillId="0" borderId="0" xfId="0" applyFont="1" applyProtection="1"/>
    <xf numFmtId="37" fontId="3" fillId="0" borderId="0" xfId="0" applyFont="1"/>
    <xf numFmtId="37" fontId="0" fillId="2" borderId="3" xfId="0" applyFont="1" applyFill="1" applyBorder="1" applyProtection="1"/>
    <xf numFmtId="37" fontId="0" fillId="2" borderId="5" xfId="0" applyFont="1" applyFill="1" applyBorder="1" applyProtection="1"/>
    <xf numFmtId="37" fontId="8" fillId="0" borderId="0" xfId="0" applyFont="1" applyAlignment="1" applyProtection="1">
      <alignment horizontal="left"/>
    </xf>
    <xf numFmtId="37" fontId="0" fillId="0" borderId="0" xfId="0" applyAlignment="1" applyProtection="1">
      <alignment horizontal="left"/>
    </xf>
    <xf numFmtId="37" fontId="9" fillId="0" borderId="0" xfId="0" applyFont="1"/>
    <xf numFmtId="37" fontId="9" fillId="0" borderId="0" xfId="0" applyFont="1" applyAlignment="1">
      <alignment horizontal="right"/>
    </xf>
    <xf numFmtId="37" fontId="0" fillId="0" borderId="0" xfId="0" applyFont="1" applyBorder="1" applyProtection="1"/>
    <xf numFmtId="37" fontId="8" fillId="0" borderId="6" xfId="0" applyFont="1" applyBorder="1" applyProtection="1"/>
    <xf numFmtId="37" fontId="0" fillId="0" borderId="6" xfId="0" applyFont="1" applyBorder="1"/>
    <xf numFmtId="37" fontId="0" fillId="0" borderId="4" xfId="0" applyFont="1" applyBorder="1" applyAlignment="1" applyProtection="1">
      <alignment horizontal="centerContinuous"/>
    </xf>
    <xf numFmtId="37" fontId="0" fillId="0" borderId="5" xfId="0" applyFont="1" applyBorder="1" applyAlignment="1" applyProtection="1">
      <alignment horizontal="centerContinuous"/>
    </xf>
    <xf numFmtId="37" fontId="0" fillId="0" borderId="0" xfId="0" applyFont="1" applyAlignment="1" applyProtection="1">
      <alignment vertical="top"/>
    </xf>
    <xf numFmtId="37" fontId="0" fillId="0" borderId="0" xfId="0" applyFont="1" applyAlignment="1" applyProtection="1">
      <alignment horizontal="center"/>
    </xf>
    <xf numFmtId="37" fontId="0" fillId="0" borderId="1" xfId="0" applyFont="1" applyBorder="1" applyAlignment="1" applyProtection="1">
      <alignment horizontal="center" wrapText="1"/>
    </xf>
    <xf numFmtId="37" fontId="0" fillId="0" borderId="0" xfId="0" applyFont="1" applyAlignment="1" applyProtection="1">
      <alignment horizontal="center" wrapText="1"/>
    </xf>
    <xf numFmtId="37" fontId="0" fillId="3" borderId="3" xfId="0" applyFont="1" applyFill="1" applyBorder="1" applyProtection="1"/>
    <xf numFmtId="37" fontId="0" fillId="3" borderId="5" xfId="0" applyFont="1" applyFill="1" applyBorder="1" applyProtection="1"/>
    <xf numFmtId="37" fontId="0" fillId="0" borderId="7" xfId="0" applyFont="1" applyBorder="1" applyProtection="1"/>
    <xf numFmtId="37" fontId="3" fillId="0" borderId="8" xfId="0" applyFont="1" applyBorder="1" applyProtection="1"/>
    <xf numFmtId="37" fontId="3" fillId="0" borderId="9" xfId="0" applyFont="1" applyBorder="1" applyProtection="1"/>
    <xf numFmtId="37" fontId="3" fillId="0" borderId="10" xfId="0" applyFont="1" applyBorder="1" applyProtection="1"/>
    <xf numFmtId="37" fontId="3" fillId="0" borderId="11" xfId="0" applyFont="1" applyBorder="1" applyAlignment="1" applyProtection="1">
      <alignment horizontal="centerContinuous"/>
    </xf>
    <xf numFmtId="37" fontId="3" fillId="0" borderId="2" xfId="0" applyFont="1" applyBorder="1" applyAlignment="1" applyProtection="1">
      <alignment horizontal="centerContinuous"/>
    </xf>
    <xf numFmtId="37" fontId="3" fillId="0" borderId="12" xfId="0" applyFont="1" applyBorder="1" applyAlignment="1" applyProtection="1">
      <alignment horizontal="centerContinuous"/>
    </xf>
    <xf numFmtId="37" fontId="0" fillId="0" borderId="13" xfId="0" applyFont="1" applyBorder="1"/>
    <xf numFmtId="37" fontId="0" fillId="0" borderId="14" xfId="0" applyFont="1" applyBorder="1"/>
    <xf numFmtId="37" fontId="0" fillId="0" borderId="6" xfId="0" applyFont="1" applyBorder="1" applyAlignment="1">
      <alignment horizontal="centerContinuous"/>
    </xf>
    <xf numFmtId="37" fontId="8" fillId="0" borderId="0" xfId="0" applyFont="1"/>
    <xf numFmtId="37" fontId="8" fillId="0" borderId="6" xfId="0" applyFont="1" applyBorder="1"/>
    <xf numFmtId="37" fontId="0" fillId="0" borderId="6" xfId="0" applyFont="1" applyBorder="1" applyProtection="1"/>
    <xf numFmtId="37" fontId="0" fillId="0" borderId="6" xfId="0" applyBorder="1" applyAlignment="1" applyProtection="1">
      <alignment horizontal="left"/>
    </xf>
    <xf numFmtId="37" fontId="0" fillId="0" borderId="6" xfId="0" applyBorder="1"/>
    <xf numFmtId="37" fontId="3" fillId="0" borderId="0" xfId="0" applyFont="1" applyProtection="1"/>
    <xf numFmtId="37" fontId="0" fillId="0" borderId="0" xfId="0" applyFont="1" applyAlignment="1">
      <alignment wrapText="1"/>
    </xf>
    <xf numFmtId="37" fontId="0" fillId="0" borderId="0" xfId="0" applyFont="1" applyBorder="1"/>
    <xf numFmtId="37" fontId="10" fillId="0" borderId="13" xfId="0" applyFont="1" applyBorder="1" applyAlignment="1">
      <alignment horizontal="center"/>
    </xf>
    <xf numFmtId="37" fontId="6" fillId="0" borderId="6" xfId="0" applyFont="1" applyFill="1" applyBorder="1" applyAlignment="1">
      <alignment horizontal="centerContinuous"/>
    </xf>
    <xf numFmtId="37" fontId="11" fillId="4" borderId="6" xfId="0" applyFont="1" applyFill="1" applyBorder="1" applyAlignment="1">
      <alignment horizontal="center"/>
    </xf>
    <xf numFmtId="37" fontId="7" fillId="0" borderId="0" xfId="0" applyFont="1" applyBorder="1" applyAlignment="1" applyProtection="1">
      <alignment horizontal="centerContinuous"/>
    </xf>
    <xf numFmtId="37" fontId="0" fillId="0" borderId="0" xfId="0" applyFont="1" applyBorder="1" applyAlignment="1" applyProtection="1">
      <alignment horizontal="centerContinuous"/>
    </xf>
    <xf numFmtId="9" fontId="0" fillId="0" borderId="3" xfId="0" applyNumberFormat="1" applyFont="1" applyBorder="1" applyAlignment="1" applyProtection="1">
      <alignment horizontal="right"/>
    </xf>
    <xf numFmtId="37" fontId="9" fillId="0" borderId="15" xfId="0" applyFont="1" applyBorder="1"/>
    <xf numFmtId="37" fontId="0" fillId="5" borderId="4" xfId="0" applyFont="1" applyFill="1" applyBorder="1" applyProtection="1"/>
    <xf numFmtId="37" fontId="0" fillId="3" borderId="1" xfId="0" applyFont="1" applyFill="1" applyBorder="1" applyProtection="1"/>
    <xf numFmtId="37" fontId="3" fillId="0" borderId="3" xfId="0" applyFont="1" applyBorder="1" applyAlignment="1" applyProtection="1">
      <alignment horizontal="centerContinuous"/>
    </xf>
    <xf numFmtId="37" fontId="3" fillId="0" borderId="4" xfId="0" applyFont="1" applyBorder="1" applyAlignment="1" applyProtection="1">
      <alignment horizontal="centerContinuous"/>
    </xf>
    <xf numFmtId="37" fontId="3" fillId="0" borderId="16" xfId="0" applyFont="1" applyBorder="1" applyAlignment="1" applyProtection="1">
      <alignment horizontal="center"/>
    </xf>
    <xf numFmtId="37" fontId="3" fillId="0" borderId="17" xfId="0" applyFont="1" applyFill="1" applyBorder="1" applyAlignment="1" applyProtection="1">
      <alignment horizontal="center"/>
    </xf>
    <xf numFmtId="37" fontId="3" fillId="0" borderId="17" xfId="0" applyFont="1" applyFill="1" applyBorder="1" applyAlignment="1">
      <alignment horizontal="center"/>
    </xf>
    <xf numFmtId="37" fontId="3" fillId="0" borderId="1" xfId="0" applyFont="1" applyBorder="1" applyAlignment="1" applyProtection="1">
      <alignment horizontal="center" wrapText="1"/>
    </xf>
    <xf numFmtId="37" fontId="3" fillId="0" borderId="3" xfId="0" applyFont="1" applyBorder="1" applyAlignment="1">
      <alignment horizontal="center" wrapText="1"/>
    </xf>
    <xf numFmtId="37" fontId="3" fillId="0" borderId="18" xfId="0" applyFont="1" applyBorder="1" applyAlignment="1" applyProtection="1">
      <alignment horizontal="center" wrapText="1"/>
    </xf>
    <xf numFmtId="37" fontId="3" fillId="0" borderId="19" xfId="0" applyFont="1" applyBorder="1" applyAlignment="1" applyProtection="1">
      <alignment horizontal="center" wrapText="1"/>
    </xf>
    <xf numFmtId="37" fontId="3" fillId="0" borderId="20" xfId="0" applyFont="1" applyBorder="1" applyAlignment="1" applyProtection="1">
      <alignment horizontal="centerContinuous"/>
    </xf>
    <xf numFmtId="37" fontId="3" fillId="0" borderId="21" xfId="0" applyFont="1" applyBorder="1" applyAlignment="1" applyProtection="1">
      <alignment horizontal="centerContinuous"/>
    </xf>
    <xf numFmtId="37" fontId="3" fillId="0" borderId="11" xfId="0" applyFont="1" applyBorder="1" applyAlignment="1" applyProtection="1">
      <alignment horizontal="center" wrapText="1"/>
    </xf>
    <xf numFmtId="37" fontId="3" fillId="0" borderId="15" xfId="0" applyFont="1" applyBorder="1" applyAlignment="1">
      <alignment horizontal="center" wrapText="1"/>
    </xf>
    <xf numFmtId="37" fontId="3" fillId="0" borderId="0" xfId="0" applyFont="1" applyAlignment="1" applyProtection="1">
      <alignment horizontal="right"/>
    </xf>
    <xf numFmtId="37" fontId="3" fillId="0" borderId="0" xfId="0" applyFont="1" applyAlignment="1" applyProtection="1">
      <alignment horizontal="centerContinuous"/>
    </xf>
    <xf numFmtId="37" fontId="0" fillId="0" borderId="0" xfId="0" applyFont="1" applyAlignment="1" applyProtection="1">
      <alignment horizontal="left"/>
    </xf>
    <xf numFmtId="37" fontId="0" fillId="3" borderId="1" xfId="0" applyFont="1" applyFill="1" applyBorder="1" applyAlignment="1" applyProtection="1">
      <alignment horizontal="center"/>
    </xf>
    <xf numFmtId="37" fontId="0" fillId="0" borderId="0" xfId="0" applyFont="1" applyBorder="1" applyAlignment="1" applyProtection="1">
      <alignment horizontal="center"/>
    </xf>
    <xf numFmtId="165" fontId="0" fillId="0" borderId="1" xfId="0" applyNumberFormat="1" applyFont="1" applyBorder="1" applyProtection="1"/>
    <xf numFmtId="166" fontId="0" fillId="0" borderId="1" xfId="0" applyNumberFormat="1" applyFont="1" applyBorder="1" applyAlignment="1" applyProtection="1">
      <alignment horizontal="right"/>
    </xf>
    <xf numFmtId="167" fontId="0" fillId="0" borderId="1" xfId="0" applyNumberFormat="1" applyFont="1" applyBorder="1" applyProtection="1"/>
    <xf numFmtId="166" fontId="0" fillId="0" borderId="0" xfId="0" applyNumberFormat="1" applyFont="1" applyProtection="1"/>
    <xf numFmtId="37" fontId="14" fillId="0" borderId="1" xfId="0" applyFont="1" applyBorder="1" applyAlignment="1" applyProtection="1">
      <alignment horizontal="center" wrapText="1"/>
    </xf>
    <xf numFmtId="37" fontId="0" fillId="5" borderId="5" xfId="0" applyFont="1" applyFill="1" applyBorder="1" applyProtection="1"/>
    <xf numFmtId="37" fontId="3" fillId="0" borderId="5" xfId="0" applyFont="1" applyBorder="1" applyAlignment="1" applyProtection="1">
      <alignment horizontal="center" wrapText="1"/>
    </xf>
    <xf numFmtId="37" fontId="0" fillId="0" borderId="14" xfId="0" applyFont="1" applyBorder="1" applyAlignment="1" applyProtection="1">
      <alignment horizontal="centerContinuous"/>
    </xf>
    <xf numFmtId="37" fontId="3" fillId="0" borderId="0" xfId="0" applyFont="1" applyBorder="1" applyAlignment="1" applyProtection="1">
      <alignment horizontal="centerContinuous"/>
    </xf>
    <xf numFmtId="37" fontId="3" fillId="0" borderId="15" xfId="0" applyFont="1" applyBorder="1" applyAlignment="1" applyProtection="1">
      <alignment horizontal="center" wrapText="1"/>
    </xf>
    <xf numFmtId="37" fontId="0" fillId="0" borderId="6" xfId="0" applyFont="1" applyBorder="1" applyAlignment="1" applyProtection="1">
      <alignment horizontal="centerContinuous"/>
    </xf>
    <xf numFmtId="37" fontId="8" fillId="0" borderId="6" xfId="0" applyFont="1" applyBorder="1" applyAlignment="1" applyProtection="1"/>
    <xf numFmtId="37" fontId="15" fillId="0" borderId="1" xfId="0" applyFont="1" applyBorder="1" applyAlignment="1" applyProtection="1">
      <alignment horizontal="center" wrapText="1"/>
    </xf>
    <xf numFmtId="37" fontId="3" fillId="0" borderId="5" xfId="0" applyFont="1" applyBorder="1" applyAlignment="1" applyProtection="1">
      <alignment horizontal="centerContinuous"/>
    </xf>
    <xf numFmtId="37" fontId="0" fillId="0" borderId="3" xfId="0" applyBorder="1" applyProtection="1"/>
    <xf numFmtId="165" fontId="0" fillId="2" borderId="1" xfId="0" applyNumberFormat="1" applyFont="1" applyFill="1" applyBorder="1" applyProtection="1"/>
    <xf numFmtId="37" fontId="0" fillId="3" borderId="1" xfId="0" applyFill="1" applyBorder="1" applyProtection="1"/>
    <xf numFmtId="37" fontId="0" fillId="0" borderId="14" xfId="0" applyBorder="1" applyAlignment="1">
      <alignment horizontal="centerContinuous"/>
    </xf>
    <xf numFmtId="37" fontId="0" fillId="0" borderId="20" xfId="0" applyFont="1" applyBorder="1" applyProtection="1"/>
    <xf numFmtId="37" fontId="0" fillId="0" borderId="14" xfId="0" applyFont="1" applyBorder="1" applyProtection="1"/>
    <xf numFmtId="37" fontId="0" fillId="0" borderId="21" xfId="0" applyFont="1" applyBorder="1" applyProtection="1"/>
    <xf numFmtId="37" fontId="0" fillId="5" borderId="15" xfId="0" applyFont="1" applyFill="1" applyBorder="1" applyProtection="1"/>
    <xf numFmtId="37" fontId="3" fillId="0" borderId="15" xfId="0" applyFont="1" applyBorder="1" applyAlignment="1">
      <alignment horizontal="centerContinuous"/>
    </xf>
    <xf numFmtId="37" fontId="0" fillId="0" borderId="21" xfId="0" applyFont="1" applyBorder="1"/>
    <xf numFmtId="37" fontId="8" fillId="0" borderId="0" xfId="0" applyFont="1" applyBorder="1"/>
    <xf numFmtId="37" fontId="8" fillId="0" borderId="0" xfId="0" applyFont="1" applyBorder="1" applyProtection="1"/>
    <xf numFmtId="37" fontId="0" fillId="6" borderId="4" xfId="0" applyFont="1" applyFill="1" applyBorder="1" applyAlignment="1" applyProtection="1">
      <alignment horizontal="centerContinuous"/>
    </xf>
    <xf numFmtId="37" fontId="0" fillId="6" borderId="5" xfId="0" applyFont="1" applyFill="1" applyBorder="1" applyAlignment="1" applyProtection="1">
      <alignment horizontal="centerContinuous"/>
    </xf>
    <xf numFmtId="164" fontId="0" fillId="0" borderId="1" xfId="0" applyNumberFormat="1" applyFont="1" applyBorder="1" applyAlignment="1" applyProtection="1">
      <alignment horizontal="center"/>
    </xf>
    <xf numFmtId="37" fontId="3" fillId="6" borderId="3" xfId="0" applyFont="1" applyFill="1" applyBorder="1" applyAlignment="1" applyProtection="1">
      <alignment horizontal="centerContinuous"/>
    </xf>
    <xf numFmtId="9" fontId="0" fillId="0" borderId="1" xfId="0" applyNumberFormat="1" applyBorder="1" applyAlignment="1" applyProtection="1">
      <alignment horizontal="left"/>
    </xf>
    <xf numFmtId="37" fontId="3" fillId="0" borderId="14" xfId="0" applyFont="1" applyBorder="1" applyAlignment="1">
      <alignment horizontal="centerContinuous"/>
    </xf>
    <xf numFmtId="37" fontId="3" fillId="0" borderId="21" xfId="0" applyFont="1" applyBorder="1" applyAlignment="1">
      <alignment horizontal="centerContinuous"/>
    </xf>
    <xf numFmtId="37" fontId="3" fillId="0" borderId="15" xfId="0" applyFont="1" applyBorder="1" applyAlignment="1">
      <alignment horizontal="center"/>
    </xf>
    <xf numFmtId="37" fontId="0" fillId="0" borderId="21" xfId="0" applyFont="1" applyBorder="1" applyAlignment="1" applyProtection="1">
      <alignment horizontal="centerContinuous"/>
    </xf>
    <xf numFmtId="37" fontId="3" fillId="0" borderId="20" xfId="0" applyFont="1" applyBorder="1" applyAlignment="1">
      <alignment horizontal="centerContinuous"/>
    </xf>
    <xf numFmtId="37" fontId="8" fillId="0" borderId="0" xfId="0" applyFont="1" applyAlignment="1" applyProtection="1">
      <alignment vertical="top"/>
    </xf>
    <xf numFmtId="37" fontId="0" fillId="0" borderId="20" xfId="0" applyBorder="1" applyProtection="1"/>
    <xf numFmtId="37" fontId="0" fillId="5" borderId="0" xfId="0" applyFont="1" applyFill="1" applyProtection="1"/>
    <xf numFmtId="37" fontId="0" fillId="3" borderId="10" xfId="0" applyFont="1" applyFill="1" applyBorder="1" applyProtection="1"/>
    <xf numFmtId="37" fontId="0" fillId="3" borderId="15" xfId="0" applyFont="1" applyFill="1" applyBorder="1" applyProtection="1"/>
    <xf numFmtId="37" fontId="8" fillId="0" borderId="20" xfId="0" applyFont="1" applyBorder="1" applyProtection="1"/>
    <xf numFmtId="37" fontId="0" fillId="3" borderId="12" xfId="0" applyFont="1" applyFill="1" applyBorder="1" applyAlignment="1" applyProtection="1">
      <alignment horizontal="center"/>
    </xf>
    <xf numFmtId="37" fontId="0" fillId="3" borderId="22" xfId="0" applyFont="1" applyFill="1" applyBorder="1" applyAlignment="1" applyProtection="1">
      <alignment horizontal="center"/>
    </xf>
    <xf numFmtId="37" fontId="4" fillId="0" borderId="0" xfId="0" applyFont="1" applyBorder="1" applyProtection="1"/>
    <xf numFmtId="37" fontId="3" fillId="0" borderId="0" xfId="0" applyFont="1" applyBorder="1" applyAlignment="1">
      <alignment horizontal="centerContinuous"/>
    </xf>
    <xf numFmtId="37" fontId="0" fillId="0" borderId="0" xfId="0" applyBorder="1" applyProtection="1"/>
    <xf numFmtId="37" fontId="0" fillId="0" borderId="0" xfId="0" applyAlignment="1">
      <alignment horizontal="left"/>
    </xf>
    <xf numFmtId="37" fontId="4" fillId="0" borderId="0" xfId="0" applyFont="1" applyAlignment="1" applyProtection="1">
      <alignment horizontal="left"/>
    </xf>
    <xf numFmtId="37" fontId="4" fillId="0" borderId="0" xfId="0" applyFont="1" applyAlignment="1">
      <alignment horizontal="centerContinuous"/>
    </xf>
    <xf numFmtId="37" fontId="4" fillId="0" borderId="2" xfId="0" applyFont="1" applyBorder="1" applyProtection="1"/>
    <xf numFmtId="37" fontId="4" fillId="0" borderId="0" xfId="0" applyFont="1" applyAlignment="1" applyProtection="1">
      <alignment horizontal="right"/>
    </xf>
    <xf numFmtId="37" fontId="3" fillId="0" borderId="4" xfId="0" applyFont="1" applyBorder="1" applyAlignment="1" applyProtection="1">
      <alignment horizontal="centerContinuous" vertical="top"/>
    </xf>
    <xf numFmtId="37" fontId="3" fillId="0" borderId="5" xfId="0" applyFont="1" applyBorder="1" applyAlignment="1" applyProtection="1">
      <alignment horizontal="centerContinuous" vertical="top"/>
    </xf>
    <xf numFmtId="37" fontId="8" fillId="0" borderId="6" xfId="0" applyFont="1" applyBorder="1" applyAlignment="1" applyProtection="1">
      <alignment vertical="top"/>
    </xf>
    <xf numFmtId="37" fontId="0" fillId="3" borderId="3" xfId="0" applyFill="1" applyBorder="1" applyAlignment="1" applyProtection="1">
      <alignment horizontal="left"/>
    </xf>
    <xf numFmtId="37" fontId="5" fillId="3" borderId="3" xfId="0" applyFont="1" applyFill="1" applyBorder="1" applyProtection="1"/>
    <xf numFmtId="37" fontId="0" fillId="0" borderId="6" xfId="0" applyFont="1" applyBorder="1" applyAlignment="1" applyProtection="1">
      <alignment horizontal="center"/>
    </xf>
    <xf numFmtId="37" fontId="0" fillId="3" borderId="3" xfId="0" applyFill="1" applyBorder="1" applyProtection="1"/>
    <xf numFmtId="37" fontId="0" fillId="5" borderId="20" xfId="0" applyFont="1" applyFill="1" applyBorder="1" applyAlignment="1" applyProtection="1">
      <alignment horizontal="right"/>
    </xf>
    <xf numFmtId="37" fontId="3" fillId="0" borderId="14" xfId="0" applyFont="1" applyBorder="1" applyAlignment="1" applyProtection="1">
      <alignment horizontal="centerContinuous"/>
    </xf>
    <xf numFmtId="37" fontId="3" fillId="0" borderId="21" xfId="0" applyFont="1" applyBorder="1" applyAlignment="1" applyProtection="1">
      <alignment horizontal="centerContinuous" wrapText="1"/>
    </xf>
    <xf numFmtId="37" fontId="0" fillId="0" borderId="5" xfId="0" applyFont="1" applyBorder="1" applyAlignment="1" applyProtection="1">
      <alignment horizontal="center"/>
    </xf>
    <xf numFmtId="37" fontId="8" fillId="0" borderId="21" xfId="0" applyFont="1" applyBorder="1" applyProtection="1"/>
    <xf numFmtId="37" fontId="3" fillId="0" borderId="0" xfId="0" applyFont="1" applyBorder="1" applyAlignment="1" applyProtection="1">
      <alignment horizontal="center"/>
    </xf>
    <xf numFmtId="37" fontId="8" fillId="0" borderId="20" xfId="0" applyFont="1" applyBorder="1"/>
    <xf numFmtId="37" fontId="0" fillId="0" borderId="23" xfId="0" applyFont="1" applyBorder="1" applyAlignment="1" applyProtection="1">
      <alignment horizontal="centerContinuous" wrapText="1"/>
    </xf>
    <xf numFmtId="37" fontId="0" fillId="0" borderId="2" xfId="0" applyBorder="1" applyProtection="1"/>
    <xf numFmtId="37" fontId="7" fillId="0" borderId="2" xfId="0" applyFont="1" applyBorder="1" applyAlignment="1" applyProtection="1">
      <alignment horizontal="centerContinuous"/>
    </xf>
    <xf numFmtId="37" fontId="0" fillId="0" borderId="2" xfId="0" applyFont="1" applyBorder="1" applyAlignment="1" applyProtection="1">
      <alignment horizontal="centerContinuous"/>
    </xf>
    <xf numFmtId="37" fontId="0" fillId="0" borderId="24" xfId="0" applyFont="1" applyBorder="1" applyProtection="1"/>
    <xf numFmtId="37" fontId="0" fillId="0" borderId="25" xfId="0" applyFont="1" applyBorder="1"/>
    <xf numFmtId="37" fontId="9" fillId="0" borderId="0" xfId="0" applyFont="1" applyBorder="1"/>
    <xf numFmtId="37" fontId="0" fillId="0" borderId="0" xfId="0" applyBorder="1"/>
    <xf numFmtId="37" fontId="0" fillId="0" borderId="25" xfId="0" applyFont="1" applyBorder="1" applyProtection="1"/>
    <xf numFmtId="37" fontId="0" fillId="0" borderId="26" xfId="0" applyFont="1" applyBorder="1" applyProtection="1"/>
    <xf numFmtId="37" fontId="0" fillId="0" borderId="18" xfId="0" applyFont="1" applyBorder="1" applyProtection="1"/>
    <xf numFmtId="37" fontId="3" fillId="0" borderId="21" xfId="0" applyFont="1" applyBorder="1" applyProtection="1"/>
    <xf numFmtId="164" fontId="0" fillId="0" borderId="15" xfId="0" applyNumberFormat="1" applyFont="1" applyBorder="1" applyAlignment="1" applyProtection="1">
      <alignment horizontal="center"/>
    </xf>
    <xf numFmtId="37" fontId="0" fillId="0" borderId="16" xfId="0" applyFont="1" applyBorder="1"/>
    <xf numFmtId="37" fontId="0" fillId="0" borderId="0" xfId="0" applyBorder="1" applyAlignment="1" applyProtection="1">
      <alignment horizontal="left"/>
    </xf>
    <xf numFmtId="37" fontId="0" fillId="5" borderId="19" xfId="0" applyFont="1" applyFill="1" applyBorder="1"/>
    <xf numFmtId="37" fontId="0" fillId="5" borderId="27" xfId="0" applyFont="1" applyFill="1" applyBorder="1"/>
    <xf numFmtId="37" fontId="0" fillId="0" borderId="14" xfId="0" applyBorder="1" applyAlignment="1" applyProtection="1">
      <alignment horizontal="right"/>
    </xf>
    <xf numFmtId="37" fontId="0" fillId="5" borderId="15" xfId="0" applyFill="1" applyBorder="1"/>
    <xf numFmtId="37" fontId="14" fillId="0" borderId="15" xfId="0" applyFont="1" applyBorder="1" applyAlignment="1" applyProtection="1">
      <alignment horizontal="center" wrapText="1"/>
    </xf>
    <xf numFmtId="37" fontId="0" fillId="5" borderId="14" xfId="0" applyFont="1" applyFill="1" applyBorder="1" applyProtection="1"/>
    <xf numFmtId="37" fontId="3" fillId="0" borderId="3" xfId="0" applyFont="1" applyBorder="1" applyAlignment="1" applyProtection="1">
      <alignment horizontal="center" wrapText="1"/>
    </xf>
    <xf numFmtId="37" fontId="3" fillId="0" borderId="3" xfId="0" applyFont="1" applyFill="1" applyBorder="1" applyAlignment="1" applyProtection="1">
      <alignment horizontal="centerContinuous"/>
    </xf>
    <xf numFmtId="37" fontId="3" fillId="0" borderId="1" xfId="0" applyFont="1" applyFill="1" applyBorder="1" applyAlignment="1" applyProtection="1">
      <alignment horizontal="center" wrapText="1"/>
    </xf>
    <xf numFmtId="37" fontId="0" fillId="0" borderId="0" xfId="0" applyFont="1" applyFill="1"/>
    <xf numFmtId="37" fontId="0" fillId="5" borderId="15" xfId="0" applyFont="1" applyFill="1" applyBorder="1"/>
    <xf numFmtId="37" fontId="0" fillId="5" borderId="1" xfId="0" applyFont="1" applyFill="1" applyBorder="1" applyProtection="1"/>
    <xf numFmtId="37" fontId="0" fillId="0" borderId="3" xfId="0" applyFont="1" applyFill="1" applyBorder="1" applyProtection="1"/>
    <xf numFmtId="37" fontId="0" fillId="0" borderId="28" xfId="0" applyFont="1" applyFill="1" applyBorder="1" applyProtection="1"/>
    <xf numFmtId="37" fontId="0" fillId="0" borderId="3" xfId="0" applyFill="1" applyBorder="1" applyProtection="1"/>
    <xf numFmtId="37" fontId="0" fillId="0" borderId="4" xfId="0" applyFont="1" applyFill="1" applyBorder="1" applyProtection="1"/>
    <xf numFmtId="37" fontId="0" fillId="0" borderId="4" xfId="0" applyFont="1" applyFill="1" applyBorder="1" applyAlignment="1" applyProtection="1">
      <alignment horizontal="centerContinuous"/>
    </xf>
    <xf numFmtId="5" fontId="0" fillId="3" borderId="1" xfId="0" applyNumberFormat="1" applyFont="1" applyFill="1" applyBorder="1" applyAlignment="1" applyProtection="1"/>
    <xf numFmtId="42" fontId="0" fillId="3" borderId="1" xfId="0" applyNumberFormat="1" applyFont="1" applyFill="1" applyBorder="1" applyProtection="1"/>
    <xf numFmtId="49" fontId="4" fillId="0" borderId="0" xfId="0" applyNumberFormat="1" applyFont="1"/>
    <xf numFmtId="37" fontId="0" fillId="0" borderId="15" xfId="0" applyNumberFormat="1" applyBorder="1" applyAlignment="1">
      <alignment horizontal="right"/>
    </xf>
    <xf numFmtId="9" fontId="0" fillId="0" borderId="15" xfId="0" applyNumberFormat="1" applyBorder="1" applyAlignment="1">
      <alignment horizontal="center"/>
    </xf>
    <xf numFmtId="37" fontId="14" fillId="0" borderId="19" xfId="0" applyFont="1" applyBorder="1" applyAlignment="1" applyProtection="1">
      <alignment horizontal="center" wrapText="1"/>
    </xf>
    <xf numFmtId="42" fontId="0" fillId="7" borderId="1" xfId="0" applyNumberFormat="1" applyFont="1" applyFill="1" applyBorder="1" applyProtection="1"/>
    <xf numFmtId="9" fontId="0" fillId="0" borderId="1" xfId="0" applyNumberFormat="1" applyBorder="1" applyAlignment="1" applyProtection="1">
      <alignment horizontal="right"/>
    </xf>
    <xf numFmtId="42" fontId="0" fillId="7" borderId="12" xfId="0" applyNumberFormat="1" applyFont="1" applyFill="1" applyBorder="1" applyAlignment="1" applyProtection="1">
      <alignment horizontal="right"/>
    </xf>
    <xf numFmtId="42" fontId="0" fillId="8" borderId="2" xfId="0" applyNumberFormat="1" applyFont="1" applyFill="1" applyBorder="1" applyProtection="1"/>
    <xf numFmtId="42" fontId="0" fillId="8" borderId="1" xfId="0" applyNumberFormat="1" applyFont="1" applyFill="1" applyBorder="1" applyProtection="1"/>
    <xf numFmtId="42" fontId="0" fillId="8" borderId="5" xfId="0" applyNumberFormat="1" applyFont="1" applyFill="1" applyBorder="1" applyProtection="1"/>
    <xf numFmtId="41" fontId="0" fillId="3" borderId="1" xfId="0" applyNumberFormat="1" applyFont="1" applyFill="1" applyBorder="1" applyProtection="1"/>
    <xf numFmtId="10" fontId="0" fillId="0" borderId="2" xfId="0" applyNumberFormat="1" applyBorder="1" applyAlignment="1" applyProtection="1">
      <alignment horizontal="right"/>
    </xf>
    <xf numFmtId="9" fontId="0" fillId="0" borderId="7" xfId="0" applyNumberFormat="1" applyFont="1" applyBorder="1" applyAlignment="1" applyProtection="1">
      <alignment horizontal="right"/>
    </xf>
    <xf numFmtId="10" fontId="3" fillId="0" borderId="6" xfId="0" applyNumberFormat="1" applyFont="1" applyBorder="1" applyAlignment="1" applyProtection="1">
      <alignment horizontal="right"/>
    </xf>
    <xf numFmtId="42" fontId="0" fillId="0" borderId="2" xfId="0" applyNumberFormat="1" applyFont="1" applyBorder="1" applyProtection="1"/>
    <xf numFmtId="10" fontId="0" fillId="0" borderId="4" xfId="0" applyNumberFormat="1" applyBorder="1" applyAlignment="1" applyProtection="1">
      <alignment horizontal="right"/>
    </xf>
    <xf numFmtId="10" fontId="0" fillId="0" borderId="1" xfId="0" applyNumberFormat="1" applyFont="1" applyBorder="1" applyAlignment="1" applyProtection="1">
      <alignment horizontal="right"/>
    </xf>
    <xf numFmtId="10" fontId="0" fillId="8" borderId="1" xfId="0" applyNumberFormat="1" applyFont="1" applyFill="1" applyBorder="1" applyAlignment="1" applyProtection="1">
      <alignment horizontal="right"/>
    </xf>
    <xf numFmtId="42" fontId="0" fillId="9" borderId="2" xfId="0" applyNumberFormat="1" applyFill="1" applyBorder="1" applyProtection="1"/>
    <xf numFmtId="10" fontId="4" fillId="8" borderId="2" xfId="0" applyNumberFormat="1" applyFont="1" applyFill="1" applyBorder="1" applyProtection="1"/>
    <xf numFmtId="0" fontId="0" fillId="0" borderId="2" xfId="0" applyNumberFormat="1" applyFont="1" applyBorder="1" applyProtection="1"/>
    <xf numFmtId="0" fontId="0" fillId="0" borderId="6" xfId="0" applyNumberFormat="1" applyFont="1" applyBorder="1" applyProtection="1"/>
    <xf numFmtId="39" fontId="0" fillId="3" borderId="12" xfId="0" applyNumberFormat="1" applyFont="1" applyFill="1" applyBorder="1" applyAlignment="1" applyProtection="1">
      <alignment horizontal="center"/>
    </xf>
    <xf numFmtId="39" fontId="0" fillId="3" borderId="1" xfId="0" applyNumberFormat="1" applyFont="1" applyFill="1" applyBorder="1" applyProtection="1"/>
    <xf numFmtId="42" fontId="0" fillId="0" borderId="2" xfId="0" applyNumberFormat="1" applyBorder="1" applyProtection="1"/>
    <xf numFmtId="42" fontId="0" fillId="3" borderId="5" xfId="0" applyNumberFormat="1" applyFill="1" applyBorder="1" applyProtection="1"/>
    <xf numFmtId="42" fontId="0" fillId="3" borderId="1" xfId="0" applyNumberFormat="1" applyFill="1" applyBorder="1" applyProtection="1"/>
    <xf numFmtId="166" fontId="0" fillId="0" borderId="1" xfId="0" applyNumberFormat="1" applyBorder="1" applyAlignment="1" applyProtection="1">
      <alignment horizontal="right"/>
    </xf>
    <xf numFmtId="10" fontId="0" fillId="0" borderId="1" xfId="0" applyNumberFormat="1" applyBorder="1" applyAlignment="1" applyProtection="1">
      <alignment horizontal="right"/>
    </xf>
    <xf numFmtId="37" fontId="0" fillId="8" borderId="1" xfId="0" applyNumberFormat="1" applyFont="1" applyFill="1" applyBorder="1" applyProtection="1"/>
    <xf numFmtId="37" fontId="0" fillId="7" borderId="1" xfId="0" applyNumberFormat="1" applyFont="1" applyFill="1" applyBorder="1" applyProtection="1"/>
    <xf numFmtId="37" fontId="0" fillId="8" borderId="1" xfId="1" applyNumberFormat="1" applyFont="1" applyFill="1" applyBorder="1" applyProtection="1"/>
    <xf numFmtId="37" fontId="0" fillId="8" borderId="15" xfId="0" applyNumberFormat="1" applyFill="1" applyBorder="1" applyAlignment="1">
      <alignment horizontal="right"/>
    </xf>
    <xf numFmtId="3" fontId="0" fillId="8" borderId="1" xfId="0" applyNumberFormat="1" applyFont="1" applyFill="1" applyBorder="1" applyProtection="1"/>
    <xf numFmtId="168" fontId="0" fillId="8" borderId="29" xfId="0" applyNumberFormat="1" applyFont="1" applyFill="1" applyBorder="1" applyProtection="1"/>
    <xf numFmtId="168" fontId="0" fillId="8" borderId="1" xfId="0" applyNumberFormat="1" applyFont="1" applyFill="1" applyBorder="1" applyProtection="1"/>
    <xf numFmtId="41" fontId="0" fillId="3" borderId="1" xfId="0" applyNumberFormat="1" applyFill="1" applyBorder="1" applyProtection="1"/>
    <xf numFmtId="169" fontId="0" fillId="8" borderId="1" xfId="0" applyNumberFormat="1" applyFont="1" applyFill="1" applyBorder="1" applyProtection="1"/>
    <xf numFmtId="168" fontId="0" fillId="8" borderId="5" xfId="0" applyNumberFormat="1" applyFont="1" applyFill="1" applyBorder="1" applyProtection="1"/>
    <xf numFmtId="168" fontId="4" fillId="8" borderId="1" xfId="0" applyNumberFormat="1" applyFont="1" applyFill="1" applyBorder="1" applyProtection="1"/>
    <xf numFmtId="168" fontId="0" fillId="8" borderId="2" xfId="0" applyNumberFormat="1" applyFont="1" applyFill="1" applyBorder="1" applyProtection="1"/>
    <xf numFmtId="168" fontId="0" fillId="7" borderId="1" xfId="0" applyNumberFormat="1" applyFont="1" applyFill="1" applyBorder="1" applyProtection="1"/>
    <xf numFmtId="169" fontId="0" fillId="7" borderId="1" xfId="0" applyNumberFormat="1" applyFont="1" applyFill="1" applyBorder="1" applyProtection="1"/>
    <xf numFmtId="170" fontId="0" fillId="7" borderId="1" xfId="0" applyNumberFormat="1" applyFont="1" applyFill="1" applyBorder="1" applyProtection="1"/>
    <xf numFmtId="168" fontId="0" fillId="8" borderId="1" xfId="1" applyNumberFormat="1" applyFont="1" applyFill="1" applyBorder="1" applyProtection="1"/>
    <xf numFmtId="168" fontId="0" fillId="8" borderId="1" xfId="1" applyNumberFormat="1" applyFont="1" applyFill="1" applyBorder="1" applyAlignment="1" applyProtection="1">
      <alignment horizontal="left"/>
    </xf>
    <xf numFmtId="168" fontId="0" fillId="8" borderId="15" xfId="0" applyNumberFormat="1" applyFill="1" applyBorder="1" applyAlignment="1">
      <alignment horizontal="right"/>
    </xf>
    <xf numFmtId="168" fontId="0" fillId="8" borderId="15" xfId="1" applyNumberFormat="1" applyFont="1" applyFill="1" applyBorder="1" applyAlignment="1">
      <alignment horizontal="right"/>
    </xf>
    <xf numFmtId="168" fontId="0" fillId="3" borderId="1" xfId="0" applyNumberFormat="1" applyFont="1" applyFill="1" applyBorder="1" applyProtection="1"/>
    <xf numFmtId="170" fontId="0" fillId="8" borderId="1" xfId="0" applyNumberFormat="1" applyFont="1" applyFill="1" applyBorder="1" applyAlignment="1" applyProtection="1">
      <alignment horizontal="right"/>
    </xf>
    <xf numFmtId="171" fontId="0" fillId="0" borderId="1" xfId="0" applyNumberFormat="1" applyBorder="1" applyAlignment="1" applyProtection="1">
      <alignment horizontal="right"/>
    </xf>
    <xf numFmtId="171" fontId="0" fillId="0" borderId="1" xfId="0" applyNumberFormat="1" applyFont="1" applyBorder="1" applyAlignment="1" applyProtection="1">
      <alignment horizontal="right"/>
    </xf>
    <xf numFmtId="168" fontId="0" fillId="7" borderId="12" xfId="0" applyNumberFormat="1" applyFont="1" applyFill="1" applyBorder="1" applyProtection="1"/>
    <xf numFmtId="168" fontId="0" fillId="7" borderId="1" xfId="0" applyNumberFormat="1" applyFont="1" applyFill="1" applyBorder="1" applyAlignment="1" applyProtection="1">
      <alignment horizontal="right"/>
    </xf>
    <xf numFmtId="168" fontId="0" fillId="7" borderId="15" xfId="0" applyNumberFormat="1" applyFont="1" applyFill="1" applyBorder="1" applyAlignment="1" applyProtection="1">
      <alignment horizontal="right"/>
    </xf>
    <xf numFmtId="168" fontId="0" fillId="7" borderId="12" xfId="0" applyNumberFormat="1" applyFont="1" applyFill="1" applyBorder="1" applyAlignment="1" applyProtection="1">
      <alignment horizontal="right"/>
    </xf>
    <xf numFmtId="168" fontId="0" fillId="8" borderId="15" xfId="0" applyNumberFormat="1" applyFont="1" applyFill="1" applyBorder="1" applyAlignment="1" applyProtection="1">
      <alignment horizontal="right"/>
    </xf>
    <xf numFmtId="168" fontId="0" fillId="8" borderId="7" xfId="0" applyNumberFormat="1" applyFont="1" applyFill="1" applyBorder="1" applyProtection="1"/>
    <xf numFmtId="3" fontId="0" fillId="8" borderId="29" xfId="0" applyNumberFormat="1" applyFont="1" applyFill="1" applyBorder="1" applyProtection="1"/>
    <xf numFmtId="37" fontId="0" fillId="8" borderId="1" xfId="0" applyNumberFormat="1" applyFont="1" applyFill="1" applyBorder="1" applyAlignment="1" applyProtection="1">
      <alignment horizontal="right"/>
    </xf>
    <xf numFmtId="37" fontId="0" fillId="0" borderId="15" xfId="0" applyFont="1" applyBorder="1"/>
    <xf numFmtId="10" fontId="0" fillId="8" borderId="11" xfId="0" applyNumberFormat="1" applyFont="1" applyFill="1" applyBorder="1" applyAlignment="1" applyProtection="1">
      <alignment horizontal="right"/>
    </xf>
    <xf numFmtId="168" fontId="0" fillId="8" borderId="31" xfId="0" applyNumberFormat="1" applyFont="1" applyFill="1" applyBorder="1"/>
    <xf numFmtId="37" fontId="0" fillId="5" borderId="20" xfId="0" applyFont="1" applyFill="1" applyBorder="1"/>
    <xf numFmtId="168" fontId="0" fillId="8" borderId="32" xfId="0" applyNumberFormat="1" applyFont="1" applyFill="1" applyBorder="1"/>
    <xf numFmtId="37" fontId="0" fillId="5" borderId="21" xfId="0" applyFont="1" applyFill="1" applyBorder="1"/>
    <xf numFmtId="37" fontId="0" fillId="8" borderId="1" xfId="0" applyFont="1" applyFill="1" applyBorder="1" applyProtection="1"/>
    <xf numFmtId="43" fontId="0" fillId="8" borderId="5" xfId="0" applyNumberFormat="1" applyFont="1" applyFill="1" applyBorder="1" applyProtection="1"/>
    <xf numFmtId="170" fontId="0" fillId="8" borderId="29" xfId="0" applyNumberFormat="1" applyFont="1" applyFill="1" applyBorder="1" applyProtection="1"/>
    <xf numFmtId="37" fontId="0" fillId="0" borderId="15" xfId="0" applyBorder="1"/>
    <xf numFmtId="37" fontId="0" fillId="0" borderId="1" xfId="0" applyBorder="1" applyProtection="1"/>
    <xf numFmtId="37" fontId="0" fillId="8" borderId="15" xfId="0" applyFill="1" applyBorder="1"/>
    <xf numFmtId="37" fontId="0" fillId="0" borderId="15" xfId="1" applyNumberFormat="1" applyFont="1" applyBorder="1" applyAlignment="1">
      <alignment horizontal="left"/>
    </xf>
    <xf numFmtId="37" fontId="0" fillId="3" borderId="5" xfId="0" applyFill="1" applyBorder="1" applyProtection="1"/>
    <xf numFmtId="41" fontId="0" fillId="0" borderId="1" xfId="0" applyNumberFormat="1" applyBorder="1" applyProtection="1"/>
    <xf numFmtId="37" fontId="0" fillId="0" borderId="1" xfId="0" applyNumberFormat="1" applyFont="1" applyBorder="1" applyProtection="1"/>
    <xf numFmtId="165" fontId="0" fillId="2" borderId="3" xfId="0" applyNumberFormat="1" applyFont="1" applyFill="1" applyBorder="1" applyAlignment="1" applyProtection="1"/>
    <xf numFmtId="165" fontId="0" fillId="2" borderId="4" xfId="0" applyNumberFormat="1" applyFont="1" applyFill="1" applyBorder="1" applyAlignment="1" applyProtection="1"/>
    <xf numFmtId="165" fontId="0" fillId="2" borderId="5" xfId="0" applyNumberFormat="1" applyFont="1" applyFill="1" applyBorder="1" applyAlignment="1" applyProtection="1"/>
    <xf numFmtId="37" fontId="0" fillId="0" borderId="4" xfId="0" applyBorder="1" applyProtection="1"/>
    <xf numFmtId="174" fontId="0" fillId="0" borderId="0" xfId="0" applyNumberFormat="1" applyFont="1" applyAlignment="1" applyProtection="1">
      <alignment horizontal="center"/>
    </xf>
    <xf numFmtId="5" fontId="0" fillId="0" borderId="7" xfId="0" applyNumberFormat="1" applyFont="1" applyBorder="1" applyAlignment="1" applyProtection="1">
      <alignment horizontal="center"/>
    </xf>
    <xf numFmtId="37" fontId="0" fillId="0" borderId="1" xfId="0" applyFont="1" applyBorder="1" applyAlignment="1" applyProtection="1">
      <alignment horizontal="center"/>
    </xf>
    <xf numFmtId="37" fontId="0" fillId="0" borderId="7" xfId="0" applyFont="1" applyBorder="1" applyAlignment="1" applyProtection="1">
      <alignment horizontal="center"/>
    </xf>
    <xf numFmtId="174" fontId="0" fillId="0" borderId="7" xfId="0" applyNumberFormat="1" applyFont="1" applyBorder="1" applyAlignment="1" applyProtection="1">
      <alignment horizontal="left"/>
    </xf>
    <xf numFmtId="174" fontId="0" fillId="0" borderId="1" xfId="0" applyNumberFormat="1" applyFont="1" applyBorder="1" applyAlignment="1" applyProtection="1">
      <alignment horizontal="left"/>
    </xf>
    <xf numFmtId="175" fontId="0" fillId="0" borderId="7" xfId="0" applyNumberFormat="1" applyFont="1" applyBorder="1" applyAlignment="1" applyProtection="1">
      <alignment horizontal="left"/>
    </xf>
    <xf numFmtId="175" fontId="0" fillId="0" borderId="1" xfId="0" applyNumberFormat="1" applyFont="1" applyBorder="1" applyAlignment="1" applyProtection="1">
      <alignment horizontal="left"/>
    </xf>
    <xf numFmtId="37" fontId="0" fillId="0" borderId="0" xfId="0" applyNumberFormat="1" applyFont="1" applyFill="1" applyBorder="1" applyAlignment="1" applyProtection="1">
      <alignment horizontal="right"/>
    </xf>
    <xf numFmtId="37" fontId="0" fillId="11" borderId="1" xfId="0" applyFont="1" applyFill="1" applyBorder="1" applyProtection="1"/>
    <xf numFmtId="37" fontId="0" fillId="7" borderId="24" xfId="0" applyNumberFormat="1" applyFont="1" applyFill="1" applyBorder="1" applyProtection="1"/>
    <xf numFmtId="168" fontId="0" fillId="8" borderId="33" xfId="0" applyNumberFormat="1" applyFont="1" applyFill="1" applyBorder="1" applyProtection="1"/>
    <xf numFmtId="168" fontId="0" fillId="8" borderId="34" xfId="0" applyNumberFormat="1" applyFont="1" applyFill="1" applyBorder="1" applyProtection="1"/>
    <xf numFmtId="42" fontId="0" fillId="11" borderId="1" xfId="0" applyNumberFormat="1" applyFont="1" applyFill="1" applyBorder="1" applyProtection="1"/>
    <xf numFmtId="37" fontId="0" fillId="5" borderId="24" xfId="0" applyFont="1" applyFill="1" applyBorder="1" applyProtection="1"/>
    <xf numFmtId="9" fontId="0" fillId="8" borderId="15" xfId="0" applyNumberFormat="1" applyFill="1" applyBorder="1" applyAlignment="1">
      <alignment horizontal="center"/>
    </xf>
    <xf numFmtId="9" fontId="0" fillId="5" borderId="1" xfId="0" applyNumberFormat="1" applyFont="1" applyFill="1" applyBorder="1" applyAlignment="1" applyProtection="1">
      <alignment horizontal="right"/>
    </xf>
    <xf numFmtId="37" fontId="0" fillId="0" borderId="1" xfId="0" applyBorder="1" applyAlignment="1" applyProtection="1">
      <alignment horizontal="center"/>
    </xf>
    <xf numFmtId="37" fontId="0" fillId="3" borderId="8" xfId="0" applyFill="1" applyBorder="1" applyProtection="1"/>
    <xf numFmtId="37" fontId="0" fillId="0" borderId="15" xfId="0" applyFill="1" applyBorder="1" applyProtection="1"/>
    <xf numFmtId="37" fontId="0" fillId="8" borderId="1" xfId="0" applyFill="1" applyBorder="1" applyAlignment="1" applyProtection="1">
      <alignment horizontal="right"/>
    </xf>
    <xf numFmtId="37" fontId="0" fillId="8" borderId="24" xfId="0" applyFont="1" applyFill="1" applyBorder="1" applyAlignment="1" applyProtection="1">
      <alignment horizontal="right"/>
    </xf>
    <xf numFmtId="37" fontId="0" fillId="5" borderId="1" xfId="0" applyFont="1" applyFill="1" applyBorder="1" applyAlignment="1" applyProtection="1">
      <alignment horizontal="right"/>
    </xf>
    <xf numFmtId="37" fontId="0" fillId="5" borderId="24" xfId="0" applyFont="1" applyFill="1" applyBorder="1" applyAlignment="1" applyProtection="1">
      <alignment horizontal="right"/>
    </xf>
    <xf numFmtId="37" fontId="8" fillId="0" borderId="0" xfId="0" applyFont="1" applyAlignment="1" applyProtection="1"/>
    <xf numFmtId="37" fontId="8" fillId="0" borderId="0" xfId="0" applyFont="1" applyFill="1" applyAlignment="1" applyProtection="1"/>
    <xf numFmtId="37" fontId="16" fillId="0" borderId="0" xfId="0" applyFont="1" applyAlignment="1">
      <alignment horizontal="center"/>
    </xf>
    <xf numFmtId="37" fontId="0" fillId="12" borderId="0" xfId="0" applyFont="1" applyFill="1"/>
    <xf numFmtId="37" fontId="9" fillId="0" borderId="0" xfId="0" applyFont="1" applyFill="1"/>
    <xf numFmtId="37" fontId="0" fillId="0" borderId="0" xfId="0" applyFont="1" applyFill="1" applyBorder="1"/>
    <xf numFmtId="37" fontId="0" fillId="0" borderId="0" xfId="0" applyAlignment="1" applyProtection="1">
      <alignment wrapText="1"/>
    </xf>
    <xf numFmtId="168" fontId="0" fillId="8" borderId="35" xfId="0" applyNumberFormat="1" applyFont="1" applyFill="1" applyBorder="1" applyProtection="1"/>
    <xf numFmtId="168" fontId="0" fillId="8" borderId="28" xfId="0" applyNumberFormat="1" applyFont="1" applyFill="1" applyBorder="1" applyProtection="1"/>
    <xf numFmtId="39" fontId="0" fillId="0" borderId="1" xfId="0" applyNumberFormat="1" applyFont="1" applyBorder="1" applyProtection="1"/>
    <xf numFmtId="168" fontId="0" fillId="8" borderId="36" xfId="0" applyNumberFormat="1" applyFont="1" applyFill="1" applyBorder="1" applyProtection="1"/>
    <xf numFmtId="168" fontId="0" fillId="8" borderId="37" xfId="0" applyNumberFormat="1" applyFont="1" applyFill="1" applyBorder="1" applyProtection="1"/>
    <xf numFmtId="168" fontId="0" fillId="8" borderId="38" xfId="0" applyNumberFormat="1" applyFont="1" applyFill="1" applyBorder="1" applyProtection="1"/>
    <xf numFmtId="10" fontId="8" fillId="0" borderId="0" xfId="2" applyNumberFormat="1" applyFont="1" applyFill="1" applyBorder="1" applyAlignment="1" applyProtection="1">
      <alignment horizontal="right"/>
    </xf>
    <xf numFmtId="39" fontId="8" fillId="0" borderId="0" xfId="0" applyNumberFormat="1" applyFont="1" applyFill="1" applyBorder="1" applyProtection="1"/>
    <xf numFmtId="10" fontId="0" fillId="0" borderId="0" xfId="2" applyNumberFormat="1" applyFont="1" applyFill="1" applyBorder="1" applyAlignment="1" applyProtection="1">
      <alignment horizontal="right"/>
    </xf>
    <xf numFmtId="37" fontId="0" fillId="0" borderId="0" xfId="0" applyFont="1" applyFill="1" applyBorder="1" applyProtection="1"/>
    <xf numFmtId="37" fontId="8" fillId="0" borderId="0" xfId="0" applyFont="1" applyFill="1" applyBorder="1"/>
    <xf numFmtId="168" fontId="0" fillId="8" borderId="39" xfId="0" applyNumberFormat="1" applyFont="1" applyFill="1" applyBorder="1" applyProtection="1"/>
    <xf numFmtId="39" fontId="0" fillId="0" borderId="39" xfId="0" applyNumberFormat="1" applyFont="1" applyBorder="1" applyProtection="1"/>
    <xf numFmtId="10" fontId="0" fillId="0" borderId="39" xfId="0" applyNumberFormat="1" applyFont="1" applyBorder="1" applyAlignment="1" applyProtection="1">
      <alignment horizontal="right"/>
    </xf>
    <xf numFmtId="168" fontId="0" fillId="8" borderId="40" xfId="0" applyNumberFormat="1" applyFont="1" applyFill="1" applyBorder="1" applyProtection="1"/>
    <xf numFmtId="37" fontId="0" fillId="10" borderId="0" xfId="0" applyFont="1" applyFill="1"/>
    <xf numFmtId="42" fontId="0" fillId="8" borderId="12" xfId="0" applyNumberFormat="1" applyFont="1" applyFill="1" applyBorder="1" applyProtection="1"/>
    <xf numFmtId="0" fontId="0" fillId="9" borderId="6" xfId="0" applyNumberFormat="1" applyFont="1" applyFill="1" applyBorder="1" applyProtection="1"/>
    <xf numFmtId="37" fontId="0" fillId="0" borderId="30" xfId="0" applyFont="1" applyBorder="1" applyProtection="1"/>
    <xf numFmtId="37" fontId="3" fillId="3" borderId="5" xfId="0" applyFont="1" applyFill="1" applyBorder="1" applyAlignment="1" applyProtection="1">
      <alignment horizontal="center"/>
    </xf>
    <xf numFmtId="37" fontId="0" fillId="0" borderId="20" xfId="0" applyFont="1" applyBorder="1"/>
    <xf numFmtId="176" fontId="8" fillId="0" borderId="0" xfId="0" applyNumberFormat="1" applyFont="1"/>
    <xf numFmtId="37" fontId="8" fillId="0" borderId="0" xfId="0" applyFont="1" applyFill="1" applyProtection="1"/>
    <xf numFmtId="37" fontId="0" fillId="0" borderId="0" xfId="0" applyFont="1" applyFill="1" applyProtection="1"/>
    <xf numFmtId="37" fontId="0" fillId="0" borderId="0" xfId="0" applyFill="1" applyProtection="1"/>
    <xf numFmtId="37" fontId="0" fillId="0" borderId="20" xfId="0" applyFill="1" applyBorder="1" applyProtection="1"/>
    <xf numFmtId="37" fontId="0" fillId="0" borderId="14" xfId="0" applyFont="1" applyFill="1" applyBorder="1" applyProtection="1"/>
    <xf numFmtId="37" fontId="0" fillId="0" borderId="21" xfId="0" applyFont="1" applyFill="1" applyBorder="1" applyProtection="1"/>
    <xf numFmtId="37" fontId="0" fillId="0" borderId="1" xfId="0" applyFill="1" applyBorder="1" applyProtection="1"/>
    <xf numFmtId="37" fontId="0" fillId="0" borderId="1" xfId="0" applyFont="1" applyFill="1" applyBorder="1" applyProtection="1"/>
    <xf numFmtId="37" fontId="3" fillId="0" borderId="4" xfId="0" applyFont="1" applyFill="1" applyBorder="1" applyAlignment="1" applyProtection="1">
      <alignment horizontal="centerContinuous" vertical="top"/>
    </xf>
    <xf numFmtId="37" fontId="3" fillId="0" borderId="4" xfId="0" applyFont="1" applyFill="1" applyBorder="1" applyAlignment="1" applyProtection="1">
      <alignment horizontal="center" wrapText="1"/>
    </xf>
    <xf numFmtId="37" fontId="4" fillId="0" borderId="0" xfId="0" applyFont="1" applyFill="1" applyProtection="1"/>
    <xf numFmtId="37" fontId="3" fillId="0" borderId="20" xfId="0" applyFont="1" applyBorder="1" applyProtection="1"/>
    <xf numFmtId="37" fontId="0" fillId="5" borderId="42" xfId="0" applyFont="1" applyFill="1" applyBorder="1"/>
    <xf numFmtId="37" fontId="0" fillId="0" borderId="25" xfId="0" applyBorder="1" applyProtection="1"/>
    <xf numFmtId="37" fontId="0" fillId="0" borderId="26" xfId="0" applyFont="1" applyBorder="1"/>
    <xf numFmtId="164" fontId="0" fillId="0" borderId="19" xfId="0" applyNumberFormat="1" applyFont="1" applyBorder="1" applyAlignment="1" applyProtection="1">
      <alignment horizontal="center"/>
    </xf>
    <xf numFmtId="37" fontId="0" fillId="0" borderId="6" xfId="0" applyBorder="1" applyProtection="1"/>
    <xf numFmtId="37" fontId="0" fillId="0" borderId="43" xfId="0" applyBorder="1" applyProtection="1"/>
    <xf numFmtId="37" fontId="0" fillId="0" borderId="44" xfId="0" applyFont="1" applyBorder="1" applyProtection="1"/>
    <xf numFmtId="37" fontId="0" fillId="8" borderId="24" xfId="0" applyFont="1" applyFill="1" applyBorder="1" applyProtection="1"/>
    <xf numFmtId="168" fontId="0" fillId="8" borderId="12" xfId="0" applyNumberFormat="1" applyFont="1" applyFill="1" applyBorder="1" applyProtection="1"/>
    <xf numFmtId="37" fontId="0" fillId="0" borderId="14" xfId="0" applyBorder="1" applyProtection="1"/>
    <xf numFmtId="1" fontId="0" fillId="0" borderId="0" xfId="0" applyNumberFormat="1" applyFont="1" applyBorder="1" applyProtection="1"/>
    <xf numFmtId="1" fontId="0" fillId="0" borderId="15" xfId="0" applyNumberFormat="1" applyFont="1" applyBorder="1" applyProtection="1"/>
    <xf numFmtId="1" fontId="0" fillId="8" borderId="15" xfId="0" applyNumberFormat="1" applyFont="1" applyFill="1" applyBorder="1" applyProtection="1"/>
    <xf numFmtId="37" fontId="0" fillId="0" borderId="7" xfId="0" applyBorder="1" applyAlignment="1" applyProtection="1">
      <alignment horizontal="center"/>
    </xf>
    <xf numFmtId="37" fontId="18" fillId="0" borderId="0" xfId="0" applyFont="1"/>
    <xf numFmtId="168" fontId="0" fillId="0" borderId="0" xfId="0" applyNumberFormat="1" applyFont="1" applyFill="1" applyBorder="1" applyProtection="1"/>
    <xf numFmtId="171" fontId="0" fillId="5" borderId="1" xfId="0" applyNumberFormat="1" applyFont="1" applyFill="1" applyBorder="1" applyAlignment="1" applyProtection="1">
      <alignment horizontal="right"/>
    </xf>
    <xf numFmtId="170" fontId="0" fillId="5" borderId="1" xfId="0" applyNumberFormat="1" applyFont="1" applyFill="1" applyBorder="1" applyAlignment="1" applyProtection="1">
      <alignment horizontal="right"/>
    </xf>
    <xf numFmtId="10" fontId="0" fillId="5" borderId="39" xfId="2" applyNumberFormat="1" applyFont="1" applyFill="1" applyBorder="1" applyAlignment="1" applyProtection="1">
      <alignment horizontal="right"/>
    </xf>
    <xf numFmtId="171" fontId="0" fillId="5" borderId="24" xfId="0" applyNumberFormat="1" applyFont="1" applyFill="1" applyBorder="1" applyAlignment="1" applyProtection="1">
      <alignment horizontal="right"/>
    </xf>
    <xf numFmtId="171" fontId="0" fillId="8" borderId="1" xfId="0" applyNumberFormat="1" applyFont="1" applyFill="1" applyBorder="1" applyAlignment="1" applyProtection="1">
      <alignment horizontal="right"/>
    </xf>
    <xf numFmtId="37" fontId="0" fillId="0" borderId="0" xfId="0" applyAlignment="1" applyProtection="1">
      <alignment horizontal="right"/>
    </xf>
    <xf numFmtId="1" fontId="0" fillId="8" borderId="1" xfId="2" applyNumberFormat="1" applyFont="1" applyFill="1" applyBorder="1" applyAlignment="1" applyProtection="1">
      <alignment horizontal="right"/>
    </xf>
    <xf numFmtId="39" fontId="0" fillId="8" borderId="1" xfId="0" applyNumberFormat="1" applyFont="1" applyFill="1" applyBorder="1" applyProtection="1"/>
    <xf numFmtId="37" fontId="4" fillId="0" borderId="20" xfId="0" applyFont="1" applyBorder="1" applyProtection="1"/>
    <xf numFmtId="42" fontId="0" fillId="3" borderId="24" xfId="0" applyNumberFormat="1" applyFont="1" applyFill="1" applyBorder="1" applyProtection="1"/>
    <xf numFmtId="168" fontId="0" fillId="7" borderId="15" xfId="0" applyNumberFormat="1" applyFont="1" applyFill="1" applyBorder="1" applyProtection="1"/>
    <xf numFmtId="168" fontId="0" fillId="0" borderId="0" xfId="1" applyNumberFormat="1" applyFont="1" applyFill="1" applyBorder="1" applyAlignment="1" applyProtection="1">
      <alignment horizontal="left"/>
    </xf>
    <xf numFmtId="37" fontId="0" fillId="0" borderId="0" xfId="0" applyAlignment="1" applyProtection="1">
      <alignment horizontal="center"/>
    </xf>
    <xf numFmtId="37" fontId="0" fillId="0" borderId="15" xfId="0" applyFont="1" applyFill="1" applyBorder="1" applyProtection="1"/>
    <xf numFmtId="37" fontId="0" fillId="0" borderId="15" xfId="0" applyFont="1" applyFill="1" applyBorder="1"/>
    <xf numFmtId="37" fontId="0" fillId="0" borderId="15" xfId="0" applyFont="1" applyBorder="1" applyProtection="1"/>
    <xf numFmtId="9" fontId="0" fillId="0" borderId="6" xfId="0" applyNumberFormat="1" applyFont="1" applyBorder="1" applyAlignment="1" applyProtection="1">
      <alignment horizontal="right"/>
    </xf>
    <xf numFmtId="5" fontId="0" fillId="8" borderId="15" xfId="0" applyNumberFormat="1" applyFont="1" applyFill="1" applyBorder="1" applyAlignment="1" applyProtection="1">
      <alignment horizontal="left"/>
    </xf>
    <xf numFmtId="37" fontId="0" fillId="8" borderId="15" xfId="0" applyNumberFormat="1" applyFont="1" applyFill="1" applyBorder="1" applyAlignment="1" applyProtection="1">
      <alignment horizontal="right"/>
    </xf>
    <xf numFmtId="42" fontId="0" fillId="0" borderId="0" xfId="0" applyNumberFormat="1" applyFont="1" applyFill="1" applyBorder="1" applyProtection="1"/>
    <xf numFmtId="168" fontId="0" fillId="8" borderId="18" xfId="0" applyNumberFormat="1" applyFont="1" applyFill="1" applyBorder="1" applyProtection="1"/>
    <xf numFmtId="37" fontId="3" fillId="0" borderId="17" xfId="0" applyFont="1" applyBorder="1"/>
    <xf numFmtId="37" fontId="3" fillId="0" borderId="18" xfId="0" applyFont="1" applyBorder="1" applyAlignment="1">
      <alignment horizontal="center"/>
    </xf>
    <xf numFmtId="37" fontId="3" fillId="0" borderId="19" xfId="0" applyFont="1" applyBorder="1" applyProtection="1"/>
    <xf numFmtId="37" fontId="0" fillId="0" borderId="27" xfId="0" applyFont="1" applyBorder="1"/>
    <xf numFmtId="168" fontId="0" fillId="8" borderId="19" xfId="0" applyNumberFormat="1" applyFont="1" applyFill="1" applyBorder="1" applyProtection="1"/>
    <xf numFmtId="37" fontId="3" fillId="0" borderId="24" xfId="0" applyFont="1" applyBorder="1" applyProtection="1"/>
    <xf numFmtId="37" fontId="3" fillId="0" borderId="7" xfId="0" applyFont="1" applyBorder="1" applyAlignment="1" applyProtection="1">
      <alignment horizontal="centerContinuous"/>
    </xf>
    <xf numFmtId="37" fontId="3" fillId="0" borderId="11" xfId="0" applyFont="1" applyBorder="1" applyAlignment="1" applyProtection="1">
      <alignment horizontal="left"/>
    </xf>
    <xf numFmtId="37" fontId="3" fillId="0" borderId="0" xfId="0" applyFont="1" applyFill="1" applyBorder="1"/>
    <xf numFmtId="42" fontId="0" fillId="13" borderId="15" xfId="0" applyNumberFormat="1" applyFill="1" applyBorder="1" applyProtection="1"/>
    <xf numFmtId="42" fontId="0" fillId="13" borderId="15" xfId="0" applyNumberFormat="1" applyFont="1" applyFill="1" applyBorder="1" applyProtection="1"/>
    <xf numFmtId="14" fontId="8" fillId="13" borderId="15" xfId="0" applyNumberFormat="1" applyFont="1" applyFill="1" applyBorder="1" applyAlignment="1" applyProtection="1">
      <alignment horizontal="centerContinuous"/>
    </xf>
    <xf numFmtId="37" fontId="0" fillId="0" borderId="9" xfId="0" applyFont="1" applyBorder="1" applyAlignment="1" applyProtection="1">
      <alignment horizontal="centerContinuous" wrapText="1"/>
    </xf>
    <xf numFmtId="37" fontId="0" fillId="0" borderId="0" xfId="0" applyFont="1" applyBorder="1" applyAlignment="1" applyProtection="1">
      <alignment horizontal="centerContinuous" wrapText="1"/>
    </xf>
    <xf numFmtId="37" fontId="0" fillId="13" borderId="0" xfId="0" applyFill="1" applyProtection="1"/>
    <xf numFmtId="37" fontId="0" fillId="13" borderId="0" xfId="0" applyFont="1" applyFill="1" applyProtection="1"/>
    <xf numFmtId="37" fontId="0" fillId="13" borderId="0" xfId="0" applyFont="1" applyFill="1"/>
    <xf numFmtId="37" fontId="0" fillId="13" borderId="0" xfId="0" applyFont="1" applyFill="1" applyBorder="1" applyProtection="1"/>
    <xf numFmtId="37" fontId="0" fillId="0" borderId="3" xfId="0" applyFont="1" applyBorder="1" applyAlignment="1" applyProtection="1"/>
    <xf numFmtId="37" fontId="0" fillId="0" borderId="3" xfId="0" applyBorder="1" applyAlignment="1" applyProtection="1"/>
    <xf numFmtId="37" fontId="19" fillId="0" borderId="0" xfId="0" applyFont="1" applyAlignment="1">
      <alignment vertical="center"/>
    </xf>
    <xf numFmtId="165" fontId="0" fillId="2" borderId="4" xfId="0" applyNumberFormat="1" applyFont="1" applyFill="1" applyBorder="1" applyAlignment="1" applyProtection="1"/>
    <xf numFmtId="37" fontId="3" fillId="0" borderId="0" xfId="0" applyFont="1" applyBorder="1" applyAlignment="1" applyProtection="1">
      <alignment horizontal="center" wrapText="1"/>
    </xf>
    <xf numFmtId="49" fontId="0" fillId="0" borderId="1" xfId="0" applyNumberFormat="1" applyFont="1" applyBorder="1" applyAlignment="1" applyProtection="1">
      <alignment horizontal="right"/>
    </xf>
    <xf numFmtId="49" fontId="0" fillId="0" borderId="1" xfId="0" applyNumberFormat="1" applyBorder="1" applyAlignment="1" applyProtection="1">
      <alignment horizontal="right"/>
    </xf>
    <xf numFmtId="37" fontId="3" fillId="0" borderId="3" xfId="0" applyFont="1" applyBorder="1" applyAlignment="1" applyProtection="1">
      <alignment horizontal="center"/>
    </xf>
    <xf numFmtId="37" fontId="3" fillId="0" borderId="49" xfId="0" applyFont="1" applyBorder="1" applyAlignment="1" applyProtection="1"/>
    <xf numFmtId="37" fontId="15" fillId="0" borderId="1" xfId="0" applyFont="1" applyBorder="1" applyAlignment="1" applyProtection="1">
      <alignment horizontal="center"/>
    </xf>
    <xf numFmtId="37" fontId="0" fillId="14" borderId="25" xfId="0" applyNumberFormat="1" applyFont="1" applyFill="1" applyBorder="1" applyProtection="1"/>
    <xf numFmtId="37" fontId="0" fillId="14" borderId="26" xfId="0" applyFont="1" applyFill="1" applyBorder="1" applyProtection="1"/>
    <xf numFmtId="37" fontId="0" fillId="14" borderId="25" xfId="0" applyFont="1" applyFill="1" applyBorder="1" applyProtection="1"/>
    <xf numFmtId="37" fontId="0" fillId="14" borderId="18" xfId="0" applyFont="1" applyFill="1" applyBorder="1" applyProtection="1"/>
    <xf numFmtId="37" fontId="0" fillId="14" borderId="30" xfId="0" applyFont="1" applyFill="1" applyBorder="1" applyProtection="1"/>
    <xf numFmtId="37" fontId="3" fillId="0" borderId="50" xfId="0" applyFont="1" applyBorder="1" applyAlignment="1" applyProtection="1">
      <alignment horizontal="center" wrapText="1"/>
    </xf>
    <xf numFmtId="37" fontId="0" fillId="0" borderId="51" xfId="0" applyFont="1" applyBorder="1" applyProtection="1"/>
    <xf numFmtId="37" fontId="3" fillId="14" borderId="52" xfId="0" applyFont="1" applyFill="1" applyBorder="1" applyAlignment="1" applyProtection="1">
      <alignment horizontal="center" wrapText="1"/>
    </xf>
    <xf numFmtId="37" fontId="0" fillId="14" borderId="51" xfId="0" applyFont="1" applyFill="1" applyBorder="1" applyProtection="1"/>
    <xf numFmtId="37" fontId="0" fillId="14" borderId="53" xfId="0" applyFont="1" applyFill="1" applyBorder="1" applyProtection="1"/>
    <xf numFmtId="37" fontId="0" fillId="14" borderId="0" xfId="0" applyFont="1" applyFill="1" applyBorder="1" applyProtection="1"/>
    <xf numFmtId="37" fontId="0" fillId="14" borderId="6" xfId="0" applyFont="1" applyFill="1" applyBorder="1" applyProtection="1"/>
    <xf numFmtId="42" fontId="0" fillId="0" borderId="0" xfId="0" applyNumberFormat="1" applyFont="1" applyBorder="1" applyProtection="1"/>
    <xf numFmtId="42" fontId="0" fillId="13" borderId="6" xfId="0" applyNumberFormat="1" applyFont="1" applyFill="1" applyBorder="1" applyProtection="1"/>
    <xf numFmtId="37" fontId="8" fillId="0" borderId="0" xfId="0" applyFont="1" applyBorder="1" applyAlignment="1">
      <alignment horizontal="center"/>
    </xf>
    <xf numFmtId="37" fontId="0" fillId="0" borderId="6" xfId="0" applyFont="1" applyBorder="1" applyAlignment="1">
      <alignment horizontal="center"/>
    </xf>
    <xf numFmtId="165" fontId="0" fillId="0" borderId="1" xfId="0" applyNumberFormat="1" applyFont="1" applyFill="1" applyBorder="1" applyProtection="1"/>
    <xf numFmtId="42" fontId="0" fillId="3" borderId="54" xfId="0" applyNumberFormat="1" applyFont="1" applyFill="1" applyBorder="1" applyProtection="1"/>
    <xf numFmtId="49" fontId="0" fillId="0" borderId="55" xfId="0" applyNumberFormat="1" applyFont="1" applyBorder="1" applyAlignment="1" applyProtection="1">
      <alignment horizontal="right"/>
    </xf>
    <xf numFmtId="167" fontId="0" fillId="0" borderId="55" xfId="0" applyNumberFormat="1" applyFont="1" applyBorder="1" applyProtection="1"/>
    <xf numFmtId="165" fontId="0" fillId="0" borderId="15" xfId="0" applyNumberFormat="1" applyFont="1" applyFill="1" applyBorder="1" applyAlignment="1" applyProtection="1"/>
    <xf numFmtId="176" fontId="8" fillId="0" borderId="23" xfId="0" applyNumberFormat="1" applyFont="1" applyBorder="1" applyAlignment="1">
      <alignment horizontal="center"/>
    </xf>
    <xf numFmtId="14" fontId="8" fillId="0" borderId="6" xfId="0" applyNumberFormat="1" applyFont="1" applyBorder="1" applyAlignment="1">
      <alignment horizontal="center"/>
    </xf>
    <xf numFmtId="176" fontId="8" fillId="0" borderId="0" xfId="0" applyNumberFormat="1" applyFont="1" applyAlignment="1">
      <alignment horizontal="center"/>
    </xf>
    <xf numFmtId="37" fontId="8" fillId="0" borderId="6" xfId="0" applyFont="1" applyBorder="1" applyAlignment="1" applyProtection="1">
      <alignment horizontal="center"/>
    </xf>
    <xf numFmtId="176" fontId="8" fillId="0" borderId="6" xfId="0" applyNumberFormat="1" applyFont="1" applyBorder="1" applyAlignment="1">
      <alignment horizontal="center"/>
    </xf>
    <xf numFmtId="37" fontId="0" fillId="2" borderId="49" xfId="0" applyFont="1" applyFill="1" applyBorder="1" applyProtection="1"/>
    <xf numFmtId="37" fontId="0" fillId="2" borderId="50" xfId="0" applyFont="1" applyFill="1" applyBorder="1" applyProtection="1"/>
    <xf numFmtId="37" fontId="0" fillId="15" borderId="15" xfId="0" applyNumberFormat="1" applyFont="1" applyFill="1" applyBorder="1"/>
    <xf numFmtId="37" fontId="0" fillId="15" borderId="15" xfId="0" applyFont="1" applyFill="1" applyBorder="1" applyProtection="1"/>
    <xf numFmtId="37" fontId="0" fillId="15" borderId="15" xfId="0" applyFont="1" applyFill="1" applyBorder="1"/>
    <xf numFmtId="169" fontId="0" fillId="15" borderId="7" xfId="0" applyNumberFormat="1" applyFont="1" applyFill="1" applyBorder="1" applyAlignment="1" applyProtection="1">
      <alignment horizontal="center"/>
    </xf>
    <xf numFmtId="168" fontId="0" fillId="15" borderId="7" xfId="0" applyNumberFormat="1" applyFont="1" applyFill="1" applyBorder="1" applyAlignment="1" applyProtection="1">
      <alignment horizontal="center"/>
    </xf>
    <xf numFmtId="37" fontId="0" fillId="15" borderId="1" xfId="0" applyNumberFormat="1" applyFont="1" applyFill="1" applyBorder="1" applyAlignment="1" applyProtection="1">
      <alignment horizontal="center"/>
    </xf>
    <xf numFmtId="168" fontId="0" fillId="15" borderId="1" xfId="0" applyNumberFormat="1" applyFont="1" applyFill="1" applyBorder="1" applyProtection="1"/>
    <xf numFmtId="169" fontId="0" fillId="15" borderId="1" xfId="0" applyNumberFormat="1" applyFont="1" applyFill="1" applyBorder="1" applyProtection="1"/>
    <xf numFmtId="37" fontId="0" fillId="15" borderId="1" xfId="0" applyNumberFormat="1" applyFont="1" applyFill="1" applyBorder="1" applyProtection="1"/>
    <xf numFmtId="168" fontId="0" fillId="15" borderId="1" xfId="0" applyNumberFormat="1" applyFont="1" applyFill="1" applyBorder="1" applyAlignment="1" applyProtection="1">
      <alignment horizontal="left"/>
    </xf>
    <xf numFmtId="37" fontId="0" fillId="0" borderId="0" xfId="0" applyNumberFormat="1" applyFont="1" applyFill="1" applyBorder="1" applyProtection="1"/>
    <xf numFmtId="168" fontId="0" fillId="15" borderId="50" xfId="0" applyNumberFormat="1" applyFont="1" applyFill="1" applyBorder="1" applyProtection="1"/>
    <xf numFmtId="169" fontId="0" fillId="15" borderId="50" xfId="0" applyNumberFormat="1" applyFont="1" applyFill="1" applyBorder="1" applyProtection="1"/>
    <xf numFmtId="169" fontId="0" fillId="15" borderId="1" xfId="0" applyNumberFormat="1" applyFont="1" applyFill="1" applyBorder="1" applyAlignment="1" applyProtection="1">
      <alignment horizontal="right"/>
    </xf>
    <xf numFmtId="172" fontId="0" fillId="15" borderId="1" xfId="0" applyNumberFormat="1" applyFont="1" applyFill="1" applyBorder="1" applyProtection="1"/>
    <xf numFmtId="168" fontId="0" fillId="15" borderId="3" xfId="0" applyNumberFormat="1" applyFill="1" applyBorder="1" applyProtection="1"/>
    <xf numFmtId="173" fontId="0" fillId="15" borderId="2" xfId="0" applyNumberFormat="1" applyFont="1" applyFill="1" applyBorder="1" applyProtection="1"/>
    <xf numFmtId="168" fontId="0" fillId="15" borderId="2" xfId="0" applyNumberFormat="1" applyFont="1" applyFill="1" applyBorder="1" applyProtection="1"/>
    <xf numFmtId="168" fontId="0" fillId="16" borderId="1" xfId="0" applyNumberFormat="1" applyFont="1" applyFill="1" applyBorder="1" applyProtection="1"/>
    <xf numFmtId="37" fontId="0" fillId="16" borderId="1" xfId="0" applyNumberFormat="1" applyFont="1" applyFill="1" applyBorder="1" applyProtection="1"/>
    <xf numFmtId="37" fontId="0" fillId="15" borderId="41" xfId="0" applyNumberFormat="1" applyFont="1" applyFill="1" applyBorder="1"/>
    <xf numFmtId="37" fontId="0" fillId="16" borderId="5" xfId="0" applyNumberFormat="1" applyFont="1" applyFill="1" applyBorder="1" applyProtection="1"/>
    <xf numFmtId="37" fontId="0" fillId="0" borderId="49" xfId="0" applyBorder="1" applyProtection="1"/>
    <xf numFmtId="37" fontId="0" fillId="0" borderId="50" xfId="0" applyFont="1" applyBorder="1" applyProtection="1"/>
    <xf numFmtId="165" fontId="0" fillId="2" borderId="49" xfId="0" applyNumberFormat="1" applyFont="1" applyFill="1" applyBorder="1" applyAlignment="1" applyProtection="1"/>
    <xf numFmtId="37" fontId="0" fillId="5" borderId="50" xfId="0" applyFont="1" applyFill="1" applyBorder="1" applyProtection="1"/>
    <xf numFmtId="37" fontId="0" fillId="3" borderId="49" xfId="0" applyFont="1" applyFill="1" applyBorder="1" applyProtection="1"/>
    <xf numFmtId="37" fontId="0" fillId="3" borderId="50" xfId="0" applyFont="1" applyFill="1" applyBorder="1" applyProtection="1"/>
    <xf numFmtId="168" fontId="4" fillId="8" borderId="1" xfId="0" applyNumberFormat="1" applyFont="1" applyFill="1" applyBorder="1" applyAlignment="1" applyProtection="1">
      <alignment horizontal="left"/>
    </xf>
    <xf numFmtId="37" fontId="2" fillId="0" borderId="0" xfId="0" applyFont="1"/>
    <xf numFmtId="37" fontId="21" fillId="0" borderId="6" xfId="0" applyFont="1" applyBorder="1"/>
    <xf numFmtId="37" fontId="2" fillId="0" borderId="6" xfId="0" applyFont="1" applyBorder="1"/>
    <xf numFmtId="37" fontId="2" fillId="0" borderId="0" xfId="0" applyFont="1" applyAlignment="1">
      <alignment horizontal="right"/>
    </xf>
    <xf numFmtId="37" fontId="0" fillId="0" borderId="0" xfId="0" applyAlignment="1" applyProtection="1">
      <alignment horizontal="center"/>
      <protection locked="0"/>
    </xf>
    <xf numFmtId="37" fontId="23" fillId="0" borderId="0" xfId="0" applyFont="1" applyBorder="1" applyAlignment="1" applyProtection="1">
      <alignment vertical="center"/>
      <protection locked="0"/>
    </xf>
    <xf numFmtId="37" fontId="0" fillId="0" borderId="0" xfId="0" applyProtection="1">
      <protection locked="0"/>
    </xf>
    <xf numFmtId="37" fontId="0" fillId="0" borderId="0" xfId="0" applyBorder="1" applyAlignment="1" applyProtection="1">
      <protection locked="0"/>
    </xf>
    <xf numFmtId="37" fontId="23" fillId="0" borderId="0" xfId="0" applyFont="1" applyBorder="1" applyAlignment="1" applyProtection="1">
      <alignment horizontal="center"/>
      <protection locked="0"/>
    </xf>
    <xf numFmtId="37" fontId="0" fillId="0" borderId="0" xfId="0" applyBorder="1" applyAlignment="1" applyProtection="1">
      <alignment horizontal="center"/>
      <protection locked="0"/>
    </xf>
    <xf numFmtId="37" fontId="0" fillId="0" borderId="57" xfId="0" applyBorder="1" applyAlignment="1" applyProtection="1">
      <alignment horizontal="center"/>
      <protection locked="0"/>
    </xf>
    <xf numFmtId="37" fontId="25" fillId="0" borderId="15" xfId="4" applyFont="1" applyBorder="1" applyAlignment="1" applyProtection="1">
      <alignment horizontal="center" vertical="center"/>
      <protection locked="0"/>
    </xf>
    <xf numFmtId="37" fontId="4" fillId="0" borderId="0" xfId="4" applyBorder="1" applyProtection="1">
      <protection locked="0"/>
    </xf>
    <xf numFmtId="37" fontId="4" fillId="0" borderId="0" xfId="4" applyBorder="1" applyAlignment="1" applyProtection="1">
      <protection locked="0"/>
    </xf>
    <xf numFmtId="37" fontId="4" fillId="0" borderId="57" xfId="4" applyBorder="1" applyAlignment="1" applyProtection="1">
      <protection locked="0"/>
    </xf>
    <xf numFmtId="37" fontId="4" fillId="0" borderId="60" xfId="4" applyBorder="1" applyAlignment="1" applyProtection="1">
      <protection locked="0"/>
    </xf>
    <xf numFmtId="37" fontId="4" fillId="0" borderId="56" xfId="4" applyBorder="1" applyAlignment="1" applyProtection="1">
      <protection locked="0"/>
    </xf>
    <xf numFmtId="37" fontId="27" fillId="0" borderId="0" xfId="4" applyFont="1" applyBorder="1" applyAlignment="1" applyProtection="1">
      <alignment vertical="center"/>
      <protection locked="0"/>
    </xf>
    <xf numFmtId="37" fontId="23" fillId="0" borderId="6" xfId="0" applyFont="1" applyFill="1" applyBorder="1" applyAlignment="1" applyProtection="1">
      <alignment horizontal="center" vertical="center" wrapText="1"/>
      <protection locked="0"/>
    </xf>
    <xf numFmtId="37" fontId="32" fillId="0" borderId="0" xfId="0" applyFont="1" applyProtection="1">
      <protection locked="0"/>
    </xf>
    <xf numFmtId="37" fontId="22" fillId="0" borderId="20" xfId="0" applyFont="1" applyBorder="1" applyAlignment="1" applyProtection="1">
      <alignment vertical="center"/>
      <protection locked="0"/>
    </xf>
    <xf numFmtId="37" fontId="22" fillId="0" borderId="14" xfId="0" applyFont="1" applyBorder="1" applyAlignment="1" applyProtection="1">
      <alignment vertical="center"/>
      <protection locked="0"/>
    </xf>
    <xf numFmtId="37" fontId="0" fillId="0" borderId="14" xfId="0" applyBorder="1" applyProtection="1">
      <protection locked="0"/>
    </xf>
    <xf numFmtId="37" fontId="22" fillId="0" borderId="52" xfId="0" applyFont="1" applyBorder="1" applyAlignment="1" applyProtection="1">
      <alignment vertical="center"/>
      <protection locked="0"/>
    </xf>
    <xf numFmtId="37" fontId="25" fillId="0" borderId="51" xfId="0" applyFont="1" applyBorder="1" applyAlignment="1" applyProtection="1">
      <alignment horizontal="center" vertical="center"/>
      <protection locked="0"/>
    </xf>
    <xf numFmtId="37" fontId="24" fillId="0" borderId="57" xfId="0" applyFont="1" applyBorder="1" applyAlignment="1" applyProtection="1">
      <alignment vertical="center"/>
      <protection locked="0"/>
    </xf>
    <xf numFmtId="37" fontId="24" fillId="0" borderId="0" xfId="0" applyFont="1" applyBorder="1" applyAlignment="1" applyProtection="1">
      <alignment vertical="center"/>
      <protection locked="0"/>
    </xf>
    <xf numFmtId="37" fontId="0" fillId="0" borderId="0" xfId="0" applyBorder="1" applyProtection="1">
      <protection locked="0"/>
    </xf>
    <xf numFmtId="37" fontId="0" fillId="0" borderId="0" xfId="0" applyBorder="1" applyAlignment="1" applyProtection="1">
      <alignment vertical="top" wrapText="1"/>
      <protection locked="0"/>
    </xf>
    <xf numFmtId="37" fontId="31" fillId="0" borderId="26" xfId="0" applyFont="1" applyBorder="1" applyAlignment="1" applyProtection="1">
      <alignment vertical="center"/>
      <protection locked="0"/>
    </xf>
    <xf numFmtId="42" fontId="32" fillId="18" borderId="15" xfId="0" applyNumberFormat="1" applyFont="1" applyFill="1" applyBorder="1" applyAlignment="1" applyProtection="1">
      <alignment horizontal="right"/>
      <protection locked="0"/>
    </xf>
    <xf numFmtId="37" fontId="24" fillId="17" borderId="77" xfId="0" applyFont="1" applyFill="1" applyBorder="1" applyAlignment="1" applyProtection="1">
      <alignment vertical="center"/>
      <protection locked="0"/>
    </xf>
    <xf numFmtId="37" fontId="24" fillId="17" borderId="78" xfId="0" applyFont="1" applyFill="1" applyBorder="1" applyAlignment="1" applyProtection="1">
      <alignment horizontal="center" vertical="center" wrapText="1"/>
      <protection locked="0"/>
    </xf>
    <xf numFmtId="37" fontId="24" fillId="17" borderId="78" xfId="0" applyFont="1" applyFill="1" applyBorder="1" applyAlignment="1" applyProtection="1">
      <alignment horizontal="center" vertical="center"/>
      <protection locked="0"/>
    </xf>
    <xf numFmtId="37" fontId="24" fillId="17" borderId="79" xfId="0" applyFont="1" applyFill="1" applyBorder="1" applyAlignment="1" applyProtection="1">
      <alignment horizontal="center" vertical="center"/>
      <protection locked="0"/>
    </xf>
    <xf numFmtId="37" fontId="24" fillId="0" borderId="20" xfId="0" applyFont="1" applyBorder="1" applyAlignment="1" applyProtection="1">
      <alignment vertical="center"/>
      <protection locked="0"/>
    </xf>
    <xf numFmtId="37" fontId="24" fillId="0" borderId="14" xfId="0" applyFont="1" applyBorder="1" applyAlignment="1" applyProtection="1">
      <alignment vertical="center"/>
      <protection locked="0"/>
    </xf>
    <xf numFmtId="37" fontId="27" fillId="0" borderId="80" xfId="0" applyFont="1" applyBorder="1" applyAlignment="1" applyProtection="1">
      <alignment vertical="center"/>
      <protection locked="0"/>
    </xf>
    <xf numFmtId="37" fontId="27" fillId="18" borderId="59" xfId="0" applyFont="1" applyFill="1" applyBorder="1" applyAlignment="1" applyProtection="1">
      <alignment horizontal="center" vertical="center"/>
      <protection locked="0"/>
    </xf>
    <xf numFmtId="37" fontId="24" fillId="0" borderId="0" xfId="0" applyFont="1" applyAlignment="1" applyProtection="1">
      <alignment vertical="center"/>
      <protection locked="0"/>
    </xf>
    <xf numFmtId="37" fontId="32" fillId="0" borderId="0" xfId="0" applyFont="1" applyAlignment="1" applyProtection="1">
      <alignment horizontal="right"/>
      <protection locked="0"/>
    </xf>
    <xf numFmtId="37" fontId="27" fillId="0" borderId="15" xfId="0" applyFont="1" applyBorder="1" applyAlignment="1" applyProtection="1">
      <alignment vertical="center"/>
      <protection locked="0"/>
    </xf>
    <xf numFmtId="37" fontId="28" fillId="0" borderId="15" xfId="0" applyFont="1" applyBorder="1" applyAlignment="1" applyProtection="1">
      <alignment vertical="center"/>
      <protection locked="0"/>
    </xf>
    <xf numFmtId="37" fontId="32" fillId="18" borderId="15" xfId="0" applyFont="1" applyFill="1" applyBorder="1" applyAlignment="1" applyProtection="1">
      <alignment horizontal="right"/>
      <protection locked="0"/>
    </xf>
    <xf numFmtId="37" fontId="27" fillId="0" borderId="20" xfId="0" applyFont="1" applyBorder="1" applyAlignment="1" applyProtection="1">
      <alignment vertical="center"/>
      <protection locked="0"/>
    </xf>
    <xf numFmtId="37" fontId="29" fillId="0" borderId="21" xfId="0" applyFont="1" applyBorder="1" applyAlignment="1" applyProtection="1">
      <alignment vertical="center"/>
      <protection locked="0"/>
    </xf>
    <xf numFmtId="37" fontId="27" fillId="0" borderId="83" xfId="0" applyFont="1" applyBorder="1" applyAlignment="1" applyProtection="1">
      <alignment vertical="center"/>
      <protection locked="0"/>
    </xf>
    <xf numFmtId="37" fontId="27" fillId="0" borderId="25" xfId="0" applyFont="1" applyBorder="1" applyAlignment="1" applyProtection="1">
      <alignment vertical="center"/>
      <protection locked="0"/>
    </xf>
    <xf numFmtId="37" fontId="27" fillId="0" borderId="0" xfId="0" applyFont="1" applyBorder="1" applyAlignment="1" applyProtection="1">
      <alignment vertical="center"/>
      <protection locked="0"/>
    </xf>
    <xf numFmtId="37" fontId="27" fillId="0" borderId="0" xfId="0" applyFont="1" applyBorder="1" applyAlignment="1" applyProtection="1">
      <alignment horizontal="center" vertical="center"/>
      <protection locked="0"/>
    </xf>
    <xf numFmtId="37" fontId="24" fillId="17" borderId="77" xfId="0" applyFont="1" applyFill="1" applyBorder="1" applyAlignment="1" applyProtection="1">
      <alignment horizontal="center" vertical="center"/>
      <protection locked="0"/>
    </xf>
    <xf numFmtId="37" fontId="24" fillId="17" borderId="79" xfId="0" applyFont="1" applyFill="1" applyBorder="1" applyAlignment="1" applyProtection="1">
      <alignment horizontal="center" vertical="center" wrapText="1"/>
      <protection locked="0"/>
    </xf>
    <xf numFmtId="37" fontId="27" fillId="0" borderId="21" xfId="0" applyFont="1" applyBorder="1" applyAlignment="1" applyProtection="1">
      <alignment vertical="center"/>
      <protection locked="0"/>
    </xf>
    <xf numFmtId="37" fontId="27" fillId="0" borderId="80" xfId="0" applyFont="1" applyBorder="1" applyAlignment="1" applyProtection="1">
      <alignment horizontal="center" vertical="center"/>
      <protection locked="0"/>
    </xf>
    <xf numFmtId="37" fontId="32" fillId="0" borderId="0" xfId="0" applyFont="1" applyBorder="1" applyAlignment="1" applyProtection="1">
      <alignment horizontal="right"/>
      <protection locked="0"/>
    </xf>
    <xf numFmtId="37" fontId="27" fillId="0" borderId="83" xfId="0" applyFont="1" applyBorder="1" applyAlignment="1" applyProtection="1">
      <alignment horizontal="center" vertical="center"/>
      <protection locked="0"/>
    </xf>
    <xf numFmtId="37" fontId="24" fillId="0" borderId="15" xfId="0" applyFont="1" applyBorder="1" applyAlignment="1" applyProtection="1">
      <alignment horizontal="center" vertical="center" wrapText="1"/>
      <protection locked="0"/>
    </xf>
    <xf numFmtId="37" fontId="27" fillId="0" borderId="15" xfId="0" applyFont="1" applyBorder="1" applyAlignment="1" applyProtection="1">
      <alignment horizontal="center" vertical="center" wrapText="1"/>
      <protection locked="0"/>
    </xf>
    <xf numFmtId="37" fontId="32" fillId="0" borderId="0" xfId="0" applyFont="1" applyFill="1" applyBorder="1" applyAlignment="1" applyProtection="1">
      <alignment horizontal="right"/>
      <protection locked="0"/>
    </xf>
    <xf numFmtId="42" fontId="32" fillId="0" borderId="0" xfId="0" applyNumberFormat="1" applyFont="1" applyFill="1" applyBorder="1" applyAlignment="1" applyProtection="1">
      <alignment horizontal="right"/>
      <protection locked="0"/>
    </xf>
    <xf numFmtId="37" fontId="32" fillId="0" borderId="0" xfId="0" applyFont="1" applyFill="1" applyAlignment="1" applyProtection="1">
      <alignment horizontal="right"/>
      <protection locked="0"/>
    </xf>
    <xf numFmtId="9" fontId="32" fillId="0" borderId="0" xfId="0" applyNumberFormat="1" applyFont="1" applyFill="1" applyBorder="1" applyAlignment="1" applyProtection="1">
      <alignment horizontal="right"/>
      <protection locked="0"/>
    </xf>
    <xf numFmtId="10" fontId="32" fillId="0" borderId="0" xfId="0" applyNumberFormat="1" applyFont="1" applyFill="1" applyBorder="1" applyAlignment="1" applyProtection="1">
      <alignment horizontal="right"/>
      <protection locked="0"/>
    </xf>
    <xf numFmtId="37" fontId="32" fillId="0" borderId="30" xfId="0" applyFont="1" applyBorder="1" applyAlignment="1" applyProtection="1">
      <alignment horizontal="right"/>
      <protection locked="0"/>
    </xf>
    <xf numFmtId="37" fontId="30" fillId="0" borderId="6" xfId="0" applyFont="1" applyFill="1" applyBorder="1" applyAlignment="1" applyProtection="1">
      <alignment vertical="center"/>
      <protection locked="0"/>
    </xf>
    <xf numFmtId="37" fontId="33" fillId="0" borderId="6" xfId="0" applyFont="1" applyFill="1" applyBorder="1" applyAlignment="1" applyProtection="1">
      <alignment horizontal="right" vertical="center" wrapText="1"/>
      <protection locked="0"/>
    </xf>
    <xf numFmtId="37" fontId="33" fillId="0" borderId="0" xfId="0" applyFont="1" applyFill="1" applyBorder="1" applyAlignment="1" applyProtection="1">
      <alignment horizontal="center" vertical="center" wrapText="1"/>
      <protection locked="0"/>
    </xf>
    <xf numFmtId="37" fontId="25" fillId="21" borderId="15" xfId="0" applyFont="1" applyFill="1" applyBorder="1" applyAlignment="1" applyProtection="1">
      <alignment horizontal="center" vertical="center"/>
      <protection locked="0"/>
    </xf>
    <xf numFmtId="37" fontId="32" fillId="0" borderId="21" xfId="0" applyFont="1" applyFill="1" applyBorder="1" applyAlignment="1" applyProtection="1">
      <alignment horizontal="right"/>
      <protection locked="0"/>
    </xf>
    <xf numFmtId="37" fontId="24" fillId="0" borderId="25" xfId="0" applyFont="1" applyBorder="1" applyAlignment="1" applyProtection="1">
      <alignment vertical="center" wrapText="1"/>
      <protection locked="0"/>
    </xf>
    <xf numFmtId="37" fontId="27" fillId="0" borderId="25" xfId="0" applyFont="1" applyBorder="1" applyAlignment="1" applyProtection="1">
      <alignment vertical="center" wrapText="1"/>
      <protection locked="0"/>
    </xf>
    <xf numFmtId="42" fontId="32" fillId="19" borderId="15" xfId="0" applyNumberFormat="1" applyFont="1" applyFill="1" applyBorder="1" applyAlignment="1" applyProtection="1">
      <alignment horizontal="right"/>
      <protection hidden="1"/>
    </xf>
    <xf numFmtId="37" fontId="32" fillId="19" borderId="15" xfId="0" applyFont="1" applyFill="1" applyBorder="1" applyAlignment="1" applyProtection="1">
      <alignment horizontal="right"/>
      <protection hidden="1"/>
    </xf>
    <xf numFmtId="37" fontId="27" fillId="19" borderId="81" xfId="0" applyFont="1" applyFill="1" applyBorder="1" applyAlignment="1" applyProtection="1">
      <alignment vertical="center"/>
      <protection hidden="1"/>
    </xf>
    <xf numFmtId="9" fontId="32" fillId="19" borderId="15" xfId="0" applyNumberFormat="1" applyFont="1" applyFill="1" applyBorder="1" applyAlignment="1" applyProtection="1">
      <alignment horizontal="right"/>
      <protection hidden="1"/>
    </xf>
    <xf numFmtId="10" fontId="32" fillId="19" borderId="15" xfId="0" applyNumberFormat="1" applyFont="1" applyFill="1" applyBorder="1" applyAlignment="1" applyProtection="1">
      <alignment horizontal="right"/>
      <protection hidden="1"/>
    </xf>
    <xf numFmtId="37" fontId="32" fillId="21" borderId="15" xfId="4" applyFont="1" applyFill="1" applyBorder="1" applyAlignment="1" applyProtection="1">
      <alignment horizontal="center"/>
      <protection locked="0"/>
    </xf>
    <xf numFmtId="37" fontId="32" fillId="21" borderId="21" xfId="4" applyFont="1" applyFill="1" applyBorder="1" applyAlignment="1" applyProtection="1">
      <alignment horizontal="center"/>
      <protection locked="0"/>
    </xf>
    <xf numFmtId="37" fontId="32" fillId="21" borderId="15" xfId="0" applyFont="1" applyFill="1" applyBorder="1" applyAlignment="1" applyProtection="1">
      <alignment horizontal="center"/>
      <protection locked="0"/>
    </xf>
    <xf numFmtId="5" fontId="27" fillId="19" borderId="59" xfId="0" applyNumberFormat="1" applyFont="1" applyFill="1" applyBorder="1" applyAlignment="1" applyProtection="1">
      <alignment horizontal="center" vertical="center"/>
      <protection hidden="1"/>
    </xf>
    <xf numFmtId="5" fontId="27" fillId="19" borderId="81" xfId="0" applyNumberFormat="1" applyFont="1" applyFill="1" applyBorder="1" applyAlignment="1" applyProtection="1">
      <alignment vertical="center"/>
      <protection hidden="1"/>
    </xf>
    <xf numFmtId="5" fontId="27" fillId="19" borderId="84" xfId="0" applyNumberFormat="1" applyFont="1" applyFill="1" applyBorder="1" applyAlignment="1" applyProtection="1">
      <alignment horizontal="center" vertical="center"/>
      <protection hidden="1"/>
    </xf>
    <xf numFmtId="5" fontId="27" fillId="19" borderId="30" xfId="0" applyNumberFormat="1" applyFont="1" applyFill="1" applyBorder="1" applyAlignment="1" applyProtection="1">
      <alignment vertical="center"/>
      <protection hidden="1"/>
    </xf>
    <xf numFmtId="5" fontId="27" fillId="18" borderId="59" xfId="0" applyNumberFormat="1" applyFont="1" applyFill="1" applyBorder="1" applyAlignment="1" applyProtection="1">
      <alignment horizontal="center" vertical="center"/>
      <protection locked="0"/>
    </xf>
    <xf numFmtId="37" fontId="27" fillId="0" borderId="15" xfId="0" applyFont="1" applyBorder="1" applyAlignment="1" applyProtection="1">
      <alignment horizontal="center" vertical="center" wrapText="1"/>
      <protection hidden="1"/>
    </xf>
    <xf numFmtId="37" fontId="27" fillId="0" borderId="59" xfId="0" applyFont="1" applyBorder="1" applyAlignment="1" applyProtection="1">
      <alignment horizontal="center" vertical="center"/>
      <protection hidden="1"/>
    </xf>
    <xf numFmtId="37" fontId="27" fillId="0" borderId="81" xfId="0" applyFont="1" applyBorder="1" applyAlignment="1" applyProtection="1">
      <alignment horizontal="center" vertical="center"/>
      <protection hidden="1"/>
    </xf>
    <xf numFmtId="37" fontId="27" fillId="0" borderId="30" xfId="0" applyFont="1" applyBorder="1" applyAlignment="1" applyProtection="1">
      <alignment horizontal="center" vertical="center"/>
      <protection hidden="1"/>
    </xf>
    <xf numFmtId="37" fontId="27" fillId="0" borderId="84" xfId="0" applyFont="1" applyBorder="1" applyAlignment="1" applyProtection="1">
      <alignment horizontal="center" vertical="center"/>
      <protection hidden="1"/>
    </xf>
    <xf numFmtId="37" fontId="27" fillId="19" borderId="82" xfId="0" applyFont="1" applyFill="1" applyBorder="1" applyAlignment="1" applyProtection="1">
      <alignment vertical="center"/>
      <protection hidden="1"/>
    </xf>
    <xf numFmtId="44" fontId="32" fillId="19" borderId="15" xfId="0" applyNumberFormat="1" applyFont="1" applyFill="1" applyBorder="1" applyAlignment="1" applyProtection="1">
      <alignment horizontal="right"/>
      <protection hidden="1"/>
    </xf>
    <xf numFmtId="37" fontId="32" fillId="18" borderId="15" xfId="0" applyNumberFormat="1" applyFont="1" applyFill="1" applyBorder="1" applyAlignment="1" applyProtection="1">
      <alignment horizontal="right"/>
      <protection locked="0"/>
    </xf>
    <xf numFmtId="37" fontId="5" fillId="0" borderId="0" xfId="0" applyFont="1" applyBorder="1" applyAlignment="1" applyProtection="1">
      <alignment horizontal="right"/>
      <protection locked="0"/>
    </xf>
    <xf numFmtId="37" fontId="32" fillId="0" borderId="15" xfId="0" applyFont="1" applyBorder="1" applyAlignment="1" applyProtection="1">
      <alignment horizontal="center"/>
      <protection locked="0"/>
    </xf>
    <xf numFmtId="37" fontId="28" fillId="0" borderId="15" xfId="0" applyFont="1" applyBorder="1" applyAlignment="1" applyProtection="1">
      <alignment horizontal="right" vertical="center"/>
      <protection locked="0"/>
    </xf>
    <xf numFmtId="37" fontId="3" fillId="0" borderId="24" xfId="0" applyFont="1" applyBorder="1" applyAlignment="1" applyProtection="1">
      <alignment horizontal="center" wrapText="1"/>
    </xf>
    <xf numFmtId="37" fontId="3" fillId="0" borderId="7" xfId="0" applyFont="1" applyBorder="1" applyAlignment="1">
      <alignment horizontal="center" wrapText="1"/>
    </xf>
    <xf numFmtId="37" fontId="3" fillId="0" borderId="45" xfId="0" applyFont="1" applyBorder="1" applyAlignment="1">
      <alignment horizontal="center" wrapText="1"/>
    </xf>
    <xf numFmtId="37" fontId="12" fillId="0" borderId="13" xfId="0" applyFont="1" applyBorder="1" applyAlignment="1">
      <alignment horizontal="center" vertical="center" wrapText="1"/>
    </xf>
    <xf numFmtId="37" fontId="12" fillId="0" borderId="6" xfId="0" applyFont="1" applyBorder="1" applyAlignment="1">
      <alignment horizontal="center" vertical="center" wrapText="1"/>
    </xf>
    <xf numFmtId="37" fontId="0" fillId="13" borderId="46" xfId="0" applyFont="1" applyFill="1" applyBorder="1" applyAlignment="1">
      <alignment horizontal="center"/>
    </xf>
    <xf numFmtId="37" fontId="0" fillId="13" borderId="47" xfId="0" applyFont="1" applyFill="1" applyBorder="1" applyAlignment="1">
      <alignment horizontal="center"/>
    </xf>
    <xf numFmtId="37" fontId="0" fillId="13" borderId="48" xfId="0" applyFont="1" applyFill="1" applyBorder="1" applyAlignment="1">
      <alignment horizontal="center"/>
    </xf>
    <xf numFmtId="37" fontId="0" fillId="0" borderId="0" xfId="0" applyFill="1" applyAlignment="1" applyProtection="1">
      <alignment wrapText="1"/>
      <protection locked="0"/>
    </xf>
    <xf numFmtId="37" fontId="0" fillId="0" borderId="0" xfId="0" applyFont="1" applyFill="1" applyAlignment="1" applyProtection="1">
      <alignment wrapText="1"/>
      <protection locked="0"/>
    </xf>
    <xf numFmtId="37" fontId="8" fillId="0" borderId="0" xfId="0" applyFont="1" applyAlignment="1" applyProtection="1">
      <alignment wrapText="1"/>
    </xf>
    <xf numFmtId="37" fontId="0" fillId="0" borderId="0" xfId="0" applyFont="1" applyAlignment="1">
      <alignment wrapText="1"/>
    </xf>
    <xf numFmtId="37" fontId="0" fillId="0" borderId="0" xfId="0" applyAlignment="1">
      <alignment wrapText="1"/>
    </xf>
    <xf numFmtId="37" fontId="0" fillId="0" borderId="0" xfId="0" applyFill="1" applyAlignment="1">
      <alignment wrapText="1"/>
    </xf>
    <xf numFmtId="37" fontId="0" fillId="0" borderId="0" xfId="0" applyFont="1" applyFill="1" applyAlignment="1">
      <alignment wrapText="1"/>
    </xf>
    <xf numFmtId="37" fontId="3" fillId="0" borderId="3" xfId="0" applyFont="1" applyBorder="1" applyAlignment="1" applyProtection="1">
      <alignment horizontal="center" wrapText="1"/>
    </xf>
    <xf numFmtId="37" fontId="3" fillId="0" borderId="4" xfId="0" applyFont="1" applyBorder="1" applyAlignment="1" applyProtection="1">
      <alignment horizontal="center" wrapText="1"/>
    </xf>
    <xf numFmtId="37" fontId="0" fillId="0" borderId="3" xfId="0" applyFont="1" applyBorder="1" applyAlignment="1" applyProtection="1"/>
    <xf numFmtId="37" fontId="0" fillId="0" borderId="4" xfId="0" applyFont="1" applyBorder="1" applyAlignment="1" applyProtection="1"/>
    <xf numFmtId="37" fontId="0" fillId="0" borderId="3" xfId="0" applyBorder="1" applyAlignment="1" applyProtection="1"/>
    <xf numFmtId="165" fontId="0" fillId="2" borderId="11" xfId="0" applyNumberFormat="1" applyFont="1" applyFill="1" applyBorder="1" applyAlignment="1" applyProtection="1"/>
    <xf numFmtId="165" fontId="0" fillId="2" borderId="2" xfId="0" applyNumberFormat="1" applyFont="1" applyFill="1" applyBorder="1" applyAlignment="1" applyProtection="1"/>
    <xf numFmtId="165" fontId="0" fillId="2" borderId="12" xfId="0" applyNumberFormat="1" applyFont="1" applyFill="1" applyBorder="1" applyAlignment="1" applyProtection="1"/>
    <xf numFmtId="165" fontId="0" fillId="2" borderId="3" xfId="0" applyNumberFormat="1" applyFont="1" applyFill="1" applyBorder="1" applyAlignment="1" applyProtection="1"/>
    <xf numFmtId="165" fontId="0" fillId="2" borderId="4" xfId="0" applyNumberFormat="1" applyFont="1" applyFill="1" applyBorder="1" applyAlignment="1" applyProtection="1"/>
    <xf numFmtId="165" fontId="0" fillId="2" borderId="5" xfId="0" applyNumberFormat="1" applyFont="1" applyFill="1" applyBorder="1" applyAlignment="1" applyProtection="1"/>
    <xf numFmtId="165" fontId="0" fillId="2" borderId="10" xfId="0" applyNumberFormat="1" applyFont="1" applyFill="1" applyBorder="1" applyAlignment="1" applyProtection="1"/>
    <xf numFmtId="37" fontId="0" fillId="0" borderId="4" xfId="0" applyFont="1" applyBorder="1" applyAlignment="1" applyProtection="1">
      <alignment horizontal="left"/>
    </xf>
    <xf numFmtId="37" fontId="0" fillId="0" borderId="5" xfId="0" applyFont="1" applyBorder="1" applyAlignment="1" applyProtection="1">
      <alignment horizontal="left"/>
    </xf>
    <xf numFmtId="37" fontId="8" fillId="0" borderId="0" xfId="0" applyFont="1" applyAlignment="1">
      <alignment horizontal="left"/>
    </xf>
    <xf numFmtId="37" fontId="24" fillId="17" borderId="61" xfId="0" applyFont="1" applyFill="1" applyBorder="1" applyAlignment="1" applyProtection="1">
      <alignment vertical="center"/>
      <protection locked="0"/>
    </xf>
    <xf numFmtId="37" fontId="24" fillId="17" borderId="62" xfId="0" applyFont="1" applyFill="1" applyBorder="1" applyAlignment="1" applyProtection="1">
      <alignment vertical="center"/>
      <protection locked="0"/>
    </xf>
    <xf numFmtId="37" fontId="24" fillId="17" borderId="63" xfId="0" applyFont="1" applyFill="1" applyBorder="1" applyAlignment="1" applyProtection="1">
      <alignment vertical="center"/>
      <protection locked="0"/>
    </xf>
    <xf numFmtId="37" fontId="24" fillId="0" borderId="64" xfId="0" applyFont="1" applyBorder="1" applyAlignment="1" applyProtection="1">
      <alignment vertical="center"/>
      <protection locked="0"/>
    </xf>
    <xf numFmtId="37" fontId="24" fillId="0" borderId="65" xfId="0" applyFont="1" applyBorder="1" applyAlignment="1" applyProtection="1">
      <alignment vertical="center"/>
      <protection locked="0"/>
    </xf>
    <xf numFmtId="37" fontId="26" fillId="0" borderId="66" xfId="0" applyFont="1" applyBorder="1" applyAlignment="1" applyProtection="1">
      <alignment horizontal="center" vertical="center"/>
      <protection locked="0"/>
    </xf>
    <xf numFmtId="37" fontId="26" fillId="0" borderId="65" xfId="0" applyFont="1" applyBorder="1" applyAlignment="1" applyProtection="1">
      <alignment horizontal="center" vertical="center"/>
      <protection locked="0"/>
    </xf>
    <xf numFmtId="37" fontId="26" fillId="0" borderId="70" xfId="0" applyFont="1" applyBorder="1" applyAlignment="1" applyProtection="1">
      <alignment horizontal="center" vertical="center"/>
      <protection locked="0"/>
    </xf>
    <xf numFmtId="37" fontId="22" fillId="0" borderId="0" xfId="0" applyFont="1" applyBorder="1" applyAlignment="1" applyProtection="1">
      <alignment vertical="center"/>
      <protection locked="0"/>
    </xf>
    <xf numFmtId="37" fontId="0" fillId="0" borderId="0" xfId="0" applyBorder="1" applyProtection="1">
      <protection locked="0"/>
    </xf>
    <xf numFmtId="37" fontId="25" fillId="0" borderId="58" xfId="0" applyFont="1" applyBorder="1" applyAlignment="1" applyProtection="1">
      <alignment vertical="center" wrapText="1"/>
      <protection locked="0"/>
    </xf>
    <xf numFmtId="37" fontId="0" fillId="0" borderId="58" xfId="0" applyBorder="1" applyAlignment="1" applyProtection="1">
      <alignment wrapText="1"/>
      <protection locked="0"/>
    </xf>
    <xf numFmtId="37" fontId="32" fillId="18" borderId="66" xfId="0" applyFont="1" applyFill="1" applyBorder="1" applyProtection="1">
      <protection locked="0"/>
    </xf>
    <xf numFmtId="37" fontId="32" fillId="18" borderId="65" xfId="0" applyFont="1" applyFill="1" applyBorder="1" applyProtection="1">
      <protection locked="0"/>
    </xf>
    <xf numFmtId="37" fontId="32" fillId="18" borderId="70" xfId="0" applyFont="1" applyFill="1" applyBorder="1" applyProtection="1">
      <protection locked="0"/>
    </xf>
    <xf numFmtId="14" fontId="32" fillId="18" borderId="66" xfId="0" applyNumberFormat="1" applyFont="1" applyFill="1" applyBorder="1" applyAlignment="1" applyProtection="1">
      <alignment horizontal="center"/>
      <protection locked="0"/>
    </xf>
    <xf numFmtId="14" fontId="32" fillId="18" borderId="65" xfId="0" applyNumberFormat="1" applyFont="1" applyFill="1" applyBorder="1" applyAlignment="1" applyProtection="1">
      <alignment horizontal="center"/>
      <protection locked="0"/>
    </xf>
    <xf numFmtId="14" fontId="32" fillId="18" borderId="70" xfId="0" applyNumberFormat="1" applyFont="1" applyFill="1" applyBorder="1" applyAlignment="1" applyProtection="1">
      <alignment horizontal="center"/>
      <protection locked="0"/>
    </xf>
    <xf numFmtId="37" fontId="24" fillId="0" borderId="67" xfId="0" applyFont="1" applyBorder="1" applyAlignment="1" applyProtection="1">
      <alignment vertical="center"/>
      <protection locked="0"/>
    </xf>
    <xf numFmtId="37" fontId="24" fillId="0" borderId="68" xfId="0" applyFont="1" applyBorder="1" applyAlignment="1" applyProtection="1">
      <alignment vertical="center"/>
      <protection locked="0"/>
    </xf>
    <xf numFmtId="177" fontId="32" fillId="19" borderId="69" xfId="2" applyNumberFormat="1" applyFont="1" applyFill="1" applyBorder="1" applyProtection="1">
      <protection hidden="1"/>
    </xf>
    <xf numFmtId="177" fontId="32" fillId="19" borderId="68" xfId="2" applyNumberFormat="1" applyFont="1" applyFill="1" applyBorder="1" applyProtection="1">
      <protection hidden="1"/>
    </xf>
    <xf numFmtId="177" fontId="32" fillId="19" borderId="71" xfId="2" applyNumberFormat="1" applyFont="1" applyFill="1" applyBorder="1" applyProtection="1">
      <protection hidden="1"/>
    </xf>
    <xf numFmtId="37" fontId="32" fillId="19" borderId="66" xfId="0" applyFont="1" applyFill="1" applyBorder="1" applyProtection="1">
      <protection hidden="1"/>
    </xf>
    <xf numFmtId="37" fontId="32" fillId="19" borderId="65" xfId="0" applyFont="1" applyFill="1" applyBorder="1" applyProtection="1">
      <protection hidden="1"/>
    </xf>
    <xf numFmtId="37" fontId="32" fillId="19" borderId="70" xfId="0" applyFont="1" applyFill="1" applyBorder="1" applyProtection="1">
      <protection hidden="1"/>
    </xf>
    <xf numFmtId="14" fontId="32" fillId="18" borderId="66" xfId="0" applyNumberFormat="1" applyFont="1" applyFill="1" applyBorder="1" applyProtection="1">
      <protection locked="0"/>
    </xf>
    <xf numFmtId="14" fontId="32" fillId="18" borderId="65" xfId="0" applyNumberFormat="1" applyFont="1" applyFill="1" applyBorder="1" applyProtection="1">
      <protection locked="0"/>
    </xf>
    <xf numFmtId="37" fontId="32" fillId="20" borderId="66" xfId="0" applyFont="1" applyFill="1" applyBorder="1" applyProtection="1">
      <protection locked="0"/>
    </xf>
    <xf numFmtId="37" fontId="32" fillId="20" borderId="70" xfId="0" applyFont="1" applyFill="1" applyBorder="1" applyProtection="1">
      <protection locked="0"/>
    </xf>
    <xf numFmtId="37" fontId="24" fillId="0" borderId="66" xfId="0" applyFont="1" applyBorder="1" applyAlignment="1" applyProtection="1">
      <alignment horizontal="center" vertical="center"/>
      <protection locked="0"/>
    </xf>
    <xf numFmtId="37" fontId="24" fillId="0" borderId="70" xfId="0" applyFont="1" applyBorder="1" applyAlignment="1" applyProtection="1">
      <alignment horizontal="center" vertical="center"/>
      <protection locked="0"/>
    </xf>
    <xf numFmtId="37" fontId="27" fillId="0" borderId="72" xfId="4" applyFont="1" applyBorder="1" applyAlignment="1" applyProtection="1">
      <alignment vertical="center"/>
      <protection locked="0"/>
    </xf>
    <xf numFmtId="37" fontId="4" fillId="0" borderId="72" xfId="4" applyBorder="1" applyAlignment="1" applyProtection="1">
      <alignment wrapText="1"/>
      <protection locked="0"/>
    </xf>
    <xf numFmtId="37" fontId="4" fillId="0" borderId="74" xfId="4" applyBorder="1" applyAlignment="1" applyProtection="1">
      <alignment wrapText="1"/>
      <protection locked="0"/>
    </xf>
    <xf numFmtId="177" fontId="32" fillId="19" borderId="69" xfId="0" applyNumberFormat="1" applyFont="1" applyFill="1" applyBorder="1" applyProtection="1">
      <protection hidden="1"/>
    </xf>
    <xf numFmtId="177" fontId="32" fillId="19" borderId="68" xfId="0" applyNumberFormat="1" applyFont="1" applyFill="1" applyBorder="1" applyProtection="1">
      <protection hidden="1"/>
    </xf>
    <xf numFmtId="177" fontId="32" fillId="19" borderId="71" xfId="0" applyNumberFormat="1" applyFont="1" applyFill="1" applyBorder="1" applyProtection="1">
      <protection hidden="1"/>
    </xf>
    <xf numFmtId="37" fontId="27" fillId="0" borderId="73" xfId="4" applyFont="1" applyBorder="1" applyAlignment="1" applyProtection="1">
      <alignment vertical="center"/>
      <protection locked="0"/>
    </xf>
    <xf numFmtId="37" fontId="27" fillId="0" borderId="75" xfId="4" applyFont="1" applyBorder="1" applyAlignment="1" applyProtection="1">
      <alignment vertical="center"/>
      <protection locked="0"/>
    </xf>
    <xf numFmtId="37" fontId="24" fillId="0" borderId="64" xfId="4" applyFont="1" applyBorder="1" applyAlignment="1" applyProtection="1">
      <alignment vertical="center"/>
      <protection locked="0"/>
    </xf>
    <xf numFmtId="37" fontId="24" fillId="0" borderId="65" xfId="4" applyFont="1" applyBorder="1" applyAlignment="1" applyProtection="1">
      <alignment vertical="center"/>
      <protection locked="0"/>
    </xf>
    <xf numFmtId="37" fontId="32" fillId="18" borderId="66" xfId="4" applyFont="1" applyFill="1" applyBorder="1" applyProtection="1">
      <protection locked="0"/>
    </xf>
    <xf numFmtId="37" fontId="32" fillId="18" borderId="65" xfId="4" applyFont="1" applyFill="1" applyBorder="1" applyProtection="1">
      <protection locked="0"/>
    </xf>
    <xf numFmtId="37" fontId="32" fillId="18" borderId="70" xfId="4" applyFont="1" applyFill="1" applyBorder="1" applyProtection="1">
      <protection locked="0"/>
    </xf>
    <xf numFmtId="37" fontId="27" fillId="0" borderId="14" xfId="4" applyFont="1" applyBorder="1" applyAlignment="1" applyProtection="1">
      <alignment vertical="center"/>
      <protection locked="0"/>
    </xf>
    <xf numFmtId="37" fontId="27" fillId="0" borderId="21" xfId="4" applyFont="1" applyBorder="1" applyAlignment="1" applyProtection="1">
      <alignment vertical="center"/>
      <protection locked="0"/>
    </xf>
    <xf numFmtId="37" fontId="24" fillId="17" borderId="61" xfId="4" applyFont="1" applyFill="1" applyBorder="1" applyAlignment="1" applyProtection="1">
      <alignment vertical="center"/>
      <protection locked="0"/>
    </xf>
    <xf numFmtId="37" fontId="24" fillId="17" borderId="62" xfId="4" applyFont="1" applyFill="1" applyBorder="1" applyAlignment="1" applyProtection="1">
      <alignment vertical="center"/>
      <protection locked="0"/>
    </xf>
    <xf numFmtId="37" fontId="24" fillId="17" borderId="63" xfId="4" applyFont="1" applyFill="1" applyBorder="1" applyAlignment="1" applyProtection="1">
      <alignment vertical="center"/>
      <protection locked="0"/>
    </xf>
    <xf numFmtId="37" fontId="26" fillId="0" borderId="66" xfId="4" applyFont="1" applyBorder="1" applyAlignment="1" applyProtection="1">
      <alignment horizontal="center" vertical="center"/>
      <protection locked="0"/>
    </xf>
    <xf numFmtId="37" fontId="26" fillId="0" borderId="65" xfId="4" applyFont="1" applyBorder="1" applyAlignment="1" applyProtection="1">
      <alignment horizontal="center" vertical="center"/>
      <protection locked="0"/>
    </xf>
    <xf numFmtId="37" fontId="26" fillId="0" borderId="70" xfId="4" applyFont="1" applyBorder="1" applyAlignment="1" applyProtection="1">
      <alignment horizontal="center" vertical="center"/>
      <protection locked="0"/>
    </xf>
    <xf numFmtId="37" fontId="24" fillId="0" borderId="66" xfId="4" applyFont="1" applyBorder="1" applyAlignment="1" applyProtection="1">
      <alignment horizontal="center" vertical="center"/>
      <protection locked="0"/>
    </xf>
    <xf numFmtId="37" fontId="24" fillId="0" borderId="70" xfId="4" applyFont="1" applyBorder="1" applyAlignment="1" applyProtection="1">
      <alignment horizontal="center" vertical="center"/>
      <protection locked="0"/>
    </xf>
    <xf numFmtId="37" fontId="27" fillId="0" borderId="20" xfId="4" applyFont="1" applyBorder="1" applyAlignment="1" applyProtection="1">
      <alignment vertical="center"/>
      <protection locked="0"/>
    </xf>
    <xf numFmtId="37" fontId="27" fillId="0" borderId="76" xfId="4" applyFont="1" applyBorder="1" applyAlignment="1" applyProtection="1">
      <alignment vertical="center"/>
      <protection locked="0"/>
    </xf>
    <xf numFmtId="37" fontId="32" fillId="19" borderId="66" xfId="4" applyFont="1" applyFill="1" applyBorder="1" applyProtection="1">
      <protection hidden="1"/>
    </xf>
    <xf numFmtId="37" fontId="32" fillId="19" borderId="65" xfId="4" applyFont="1" applyFill="1" applyBorder="1" applyProtection="1">
      <protection hidden="1"/>
    </xf>
    <xf numFmtId="37" fontId="32" fillId="19" borderId="70" xfId="4" applyFont="1" applyFill="1" applyBorder="1" applyProtection="1">
      <protection hidden="1"/>
    </xf>
    <xf numFmtId="37" fontId="24" fillId="0" borderId="67" xfId="4" applyFont="1" applyBorder="1" applyAlignment="1" applyProtection="1">
      <alignment vertical="center"/>
      <protection locked="0"/>
    </xf>
    <xf numFmtId="37" fontId="24" fillId="0" borderId="68" xfId="4" applyFont="1" applyBorder="1" applyAlignment="1" applyProtection="1">
      <alignment vertical="center"/>
      <protection locked="0"/>
    </xf>
    <xf numFmtId="177" fontId="32" fillId="19" borderId="69" xfId="4" applyNumberFormat="1" applyFont="1" applyFill="1" applyBorder="1" applyProtection="1">
      <protection hidden="1"/>
    </xf>
    <xf numFmtId="177" fontId="32" fillId="19" borderId="68" xfId="4" applyNumberFormat="1" applyFont="1" applyFill="1" applyBorder="1" applyProtection="1">
      <protection hidden="1"/>
    </xf>
    <xf numFmtId="177" fontId="32" fillId="19" borderId="71" xfId="4" applyNumberFormat="1" applyFont="1" applyFill="1" applyBorder="1" applyProtection="1">
      <protection hidden="1"/>
    </xf>
    <xf numFmtId="37" fontId="27" fillId="0" borderId="20" xfId="0" applyFont="1" applyBorder="1" applyAlignment="1" applyProtection="1">
      <alignment horizontal="center" vertical="center" wrapText="1"/>
      <protection hidden="1"/>
    </xf>
    <xf numFmtId="37" fontId="27" fillId="0" borderId="21" xfId="0" applyFont="1" applyBorder="1" applyAlignment="1" applyProtection="1">
      <alignment horizontal="center" vertical="center" wrapText="1"/>
      <protection hidden="1"/>
    </xf>
    <xf numFmtId="37" fontId="27" fillId="0" borderId="15" xfId="0" applyFont="1" applyBorder="1" applyAlignment="1" applyProtection="1">
      <alignment vertical="center"/>
      <protection locked="0"/>
    </xf>
    <xf numFmtId="37" fontId="24" fillId="0" borderId="20" xfId="0" applyFont="1" applyBorder="1" applyAlignment="1" applyProtection="1">
      <alignment horizontal="center" vertical="center" wrapText="1"/>
      <protection locked="0"/>
    </xf>
    <xf numFmtId="37" fontId="24" fillId="0" borderId="21" xfId="0" applyFont="1" applyBorder="1" applyAlignment="1" applyProtection="1">
      <alignment horizontal="center" vertical="center" wrapText="1"/>
      <protection locked="0"/>
    </xf>
    <xf numFmtId="37" fontId="24" fillId="0" borderId="15" xfId="0" applyFont="1" applyBorder="1" applyAlignment="1" applyProtection="1">
      <alignment vertical="center"/>
      <protection locked="0"/>
    </xf>
    <xf numFmtId="37" fontId="24" fillId="0" borderId="0" xfId="0" applyFont="1" applyBorder="1" applyAlignment="1" applyProtection="1">
      <alignment vertical="center"/>
      <protection locked="0"/>
    </xf>
    <xf numFmtId="37" fontId="23" fillId="0" borderId="6" xfId="0" applyFont="1" applyFill="1" applyBorder="1" applyAlignment="1" applyProtection="1">
      <alignment vertical="center"/>
      <protection locked="0"/>
    </xf>
    <xf numFmtId="37" fontId="27" fillId="0" borderId="25" xfId="0" applyFont="1" applyBorder="1" applyAlignment="1" applyProtection="1">
      <alignment vertical="center"/>
      <protection locked="0"/>
    </xf>
    <xf numFmtId="37" fontId="27" fillId="0" borderId="0" xfId="0" applyFont="1" applyBorder="1" applyAlignment="1" applyProtection="1">
      <alignment vertical="center"/>
      <protection locked="0"/>
    </xf>
    <xf numFmtId="37" fontId="27" fillId="0" borderId="0" xfId="0" applyFont="1" applyBorder="1" applyAlignment="1" applyProtection="1">
      <alignment horizontal="center" vertical="center"/>
      <protection locked="0"/>
    </xf>
    <xf numFmtId="37" fontId="27" fillId="0" borderId="25" xfId="0" applyFont="1" applyBorder="1" applyAlignment="1" applyProtection="1">
      <alignment horizontal="center" vertical="center"/>
      <protection locked="0"/>
    </xf>
    <xf numFmtId="37" fontId="32" fillId="0" borderId="25" xfId="0" applyFont="1" applyBorder="1" applyAlignment="1" applyProtection="1">
      <alignment horizontal="left"/>
      <protection locked="0"/>
    </xf>
    <xf numFmtId="37" fontId="32" fillId="0" borderId="0" xfId="0" applyFont="1" applyBorder="1" applyAlignment="1" applyProtection="1">
      <alignment horizontal="left"/>
      <protection locked="0"/>
    </xf>
    <xf numFmtId="37" fontId="32" fillId="0" borderId="26" xfId="0" applyFont="1" applyBorder="1" applyAlignment="1" applyProtection="1">
      <alignment horizontal="left"/>
      <protection locked="0"/>
    </xf>
    <xf numFmtId="37" fontId="32" fillId="0" borderId="18" xfId="0" applyFont="1" applyBorder="1" applyAlignment="1" applyProtection="1">
      <alignment horizontal="left"/>
      <protection locked="0"/>
    </xf>
    <xf numFmtId="37" fontId="32" fillId="0" borderId="6" xfId="0" applyFont="1" applyBorder="1" applyAlignment="1" applyProtection="1">
      <alignment horizontal="left"/>
      <protection locked="0"/>
    </xf>
    <xf numFmtId="37" fontId="32" fillId="0" borderId="30" xfId="0" applyFont="1" applyBorder="1" applyAlignment="1" applyProtection="1">
      <alignment horizontal="left"/>
      <protection locked="0"/>
    </xf>
    <xf numFmtId="37" fontId="32" fillId="0" borderId="25" xfId="0" applyFont="1" applyBorder="1" applyAlignment="1" applyProtection="1">
      <alignment horizontal="left" vertical="center" wrapText="1"/>
      <protection locked="0"/>
    </xf>
    <xf numFmtId="37" fontId="32" fillId="0" borderId="0" xfId="0" applyFont="1" applyBorder="1" applyAlignment="1" applyProtection="1">
      <alignment horizontal="left" vertical="center" wrapText="1"/>
      <protection locked="0"/>
    </xf>
    <xf numFmtId="37" fontId="32" fillId="0" borderId="26" xfId="0" applyFont="1" applyBorder="1" applyAlignment="1" applyProtection="1">
      <alignment horizontal="left" vertical="center" wrapText="1"/>
      <protection locked="0"/>
    </xf>
  </cellXfs>
  <cellStyles count="7">
    <cellStyle name="Currency" xfId="1" builtinId="4"/>
    <cellStyle name="Currency 2" xfId="5"/>
    <cellStyle name="Normal" xfId="0" builtinId="0"/>
    <cellStyle name="Normal 2" xfId="4"/>
    <cellStyle name="Normal 3" xfId="3"/>
    <cellStyle name="Percent" xfId="2" builtinId="5"/>
    <cellStyle name="Percent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ECE1"/>
      <color rgb="FFB7DEE8"/>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542925</xdr:colOff>
      <xdr:row>1</xdr:row>
      <xdr:rowOff>215095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42925" cy="4151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drawing" Target="../drawings/drawing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50"/>
  <sheetViews>
    <sheetView showZeros="0" tabSelected="1" view="pageLayout" zoomScaleNormal="100" zoomScaleSheetLayoutView="100" workbookViewId="0">
      <selection activeCell="A4" sqref="A4"/>
    </sheetView>
  </sheetViews>
  <sheetFormatPr defaultColWidth="10.83203125" defaultRowHeight="12.75" x14ac:dyDescent="0.2"/>
  <cols>
    <col min="1" max="1" width="11.83203125" style="6" customWidth="1"/>
    <col min="2" max="2" width="12.83203125" style="6" customWidth="1"/>
    <col min="3" max="3" width="25.5" style="6" customWidth="1"/>
    <col min="4" max="4" width="13.5" style="6" customWidth="1"/>
    <col min="5" max="5" width="7" style="6" customWidth="1"/>
    <col min="6" max="7" width="11.83203125" style="6" customWidth="1"/>
    <col min="8" max="8" width="12.6640625" style="6" customWidth="1"/>
    <col min="9" max="9" width="14.1640625" style="6" customWidth="1"/>
    <col min="10" max="11" width="10.83203125" style="6"/>
    <col min="12" max="12" width="0" style="6" hidden="1" customWidth="1"/>
    <col min="13" max="16384" width="10.83203125" style="6"/>
  </cols>
  <sheetData>
    <row r="1" spans="1:9" ht="15.75" x14ac:dyDescent="0.25">
      <c r="A1" s="47"/>
      <c r="B1" s="550" t="s">
        <v>283</v>
      </c>
      <c r="C1" s="550"/>
      <c r="D1" s="550"/>
      <c r="E1" s="550"/>
      <c r="F1" s="550"/>
      <c r="G1" s="550"/>
      <c r="H1" s="550"/>
      <c r="I1" s="58" t="s">
        <v>311</v>
      </c>
    </row>
    <row r="2" spans="1:9" ht="18.75" x14ac:dyDescent="0.3">
      <c r="A2" s="59"/>
      <c r="B2" s="551"/>
      <c r="C2" s="551"/>
      <c r="D2" s="551"/>
      <c r="E2" s="551"/>
      <c r="F2" s="551"/>
      <c r="G2" s="551"/>
      <c r="H2" s="551"/>
      <c r="I2" s="60">
        <v>202</v>
      </c>
    </row>
    <row r="4" spans="1:9" ht="19.5" x14ac:dyDescent="0.35">
      <c r="A4" s="20" t="s">
        <v>212</v>
      </c>
      <c r="B4" s="5"/>
      <c r="C4" s="5"/>
      <c r="D4" s="5"/>
      <c r="E4" s="5"/>
      <c r="F4" s="5"/>
      <c r="G4" s="5"/>
      <c r="H4" s="5"/>
      <c r="I4" s="5"/>
    </row>
    <row r="5" spans="1:9" ht="19.5" x14ac:dyDescent="0.35">
      <c r="A5" s="20"/>
      <c r="B5" s="5"/>
      <c r="C5" s="5"/>
      <c r="D5" s="5"/>
      <c r="E5" s="5"/>
      <c r="F5" s="5"/>
      <c r="G5" s="5"/>
      <c r="H5" s="5"/>
      <c r="I5" s="5"/>
    </row>
    <row r="6" spans="1:9" x14ac:dyDescent="0.2">
      <c r="A6" s="290" t="s">
        <v>472</v>
      </c>
      <c r="B6" s="378"/>
    </row>
    <row r="7" spans="1:9" x14ac:dyDescent="0.2">
      <c r="A7" s="25" t="s">
        <v>284</v>
      </c>
      <c r="B7" s="7"/>
    </row>
    <row r="8" spans="1:9" x14ac:dyDescent="0.2">
      <c r="A8" s="28" t="s">
        <v>285</v>
      </c>
      <c r="B8" s="26" t="s">
        <v>572</v>
      </c>
      <c r="E8" s="28" t="s">
        <v>285</v>
      </c>
      <c r="F8" t="s">
        <v>574</v>
      </c>
    </row>
    <row r="9" spans="1:9" x14ac:dyDescent="0.2">
      <c r="A9" s="28" t="s">
        <v>285</v>
      </c>
      <c r="B9" s="26" t="s">
        <v>573</v>
      </c>
      <c r="E9" s="28" t="s">
        <v>285</v>
      </c>
      <c r="F9" t="s">
        <v>575</v>
      </c>
    </row>
    <row r="10" spans="1:9" x14ac:dyDescent="0.2">
      <c r="E10"/>
      <c r="G10"/>
    </row>
    <row r="11" spans="1:9" x14ac:dyDescent="0.2">
      <c r="A11" s="21" t="s">
        <v>0</v>
      </c>
      <c r="C11" s="8"/>
      <c r="D11" s="8"/>
      <c r="E11" s="8"/>
      <c r="F11" s="22" t="s">
        <v>640</v>
      </c>
      <c r="G11" s="22"/>
      <c r="H11" s="375"/>
    </row>
    <row r="12" spans="1:9" x14ac:dyDescent="0.2">
      <c r="A12" s="8" t="s">
        <v>1</v>
      </c>
      <c r="B12" s="8"/>
      <c r="C12" s="8"/>
      <c r="D12" s="376">
        <f>+'TAX CREDIT'!I101</f>
        <v>0</v>
      </c>
      <c r="F12" s="421"/>
      <c r="G12" s="422"/>
      <c r="H12" s="305"/>
    </row>
    <row r="13" spans="1:9" x14ac:dyDescent="0.2">
      <c r="A13" s="1" t="s">
        <v>406</v>
      </c>
      <c r="B13" s="8"/>
      <c r="C13" s="8"/>
      <c r="D13" s="377">
        <f>+SOURCES!K7</f>
        <v>0</v>
      </c>
      <c r="F13" s="421"/>
      <c r="G13" s="422"/>
      <c r="H13" s="305"/>
    </row>
    <row r="14" spans="1:9" x14ac:dyDescent="0.2">
      <c r="A14" s="1" t="s">
        <v>568</v>
      </c>
      <c r="B14" s="8"/>
      <c r="C14" s="8"/>
      <c r="D14" s="377">
        <f>+SOURCES!K8</f>
        <v>0</v>
      </c>
      <c r="F14" s="421"/>
      <c r="G14" s="422"/>
      <c r="H14" s="305"/>
    </row>
    <row r="15" spans="1:9" x14ac:dyDescent="0.2">
      <c r="A15" s="1" t="s">
        <v>569</v>
      </c>
      <c r="B15" s="8"/>
      <c r="C15" s="8"/>
      <c r="D15" s="377" t="s">
        <v>2</v>
      </c>
      <c r="F15" s="421"/>
      <c r="G15" s="422"/>
      <c r="H15" s="305"/>
    </row>
    <row r="16" spans="1:9" x14ac:dyDescent="0.2">
      <c r="A16" s="8" t="s">
        <v>4</v>
      </c>
      <c r="B16" s="8"/>
      <c r="D16" s="377">
        <f>+SOURCES!K23</f>
        <v>0</v>
      </c>
      <c r="F16" s="421"/>
      <c r="G16" s="422"/>
      <c r="H16" s="305"/>
    </row>
    <row r="17" spans="1:9" x14ac:dyDescent="0.2">
      <c r="A17" s="1" t="s">
        <v>576</v>
      </c>
      <c r="B17" s="8"/>
      <c r="D17" s="377">
        <f>+SOURCES!K20</f>
        <v>0</v>
      </c>
      <c r="F17" s="421"/>
      <c r="G17" s="422"/>
      <c r="H17" s="305"/>
    </row>
    <row r="18" spans="1:9" x14ac:dyDescent="0.2">
      <c r="A18" s="8" t="s">
        <v>643</v>
      </c>
      <c r="B18" s="8"/>
      <c r="C18" s="8"/>
      <c r="D18" s="377">
        <f>+SOURCES!K10+SOURCES!K19</f>
        <v>0</v>
      </c>
      <c r="F18" s="421"/>
      <c r="G18" s="422"/>
      <c r="H18" s="305"/>
    </row>
    <row r="19" spans="1:9" x14ac:dyDescent="0.2">
      <c r="A19" s="8" t="s">
        <v>6</v>
      </c>
      <c r="B19" s="8"/>
      <c r="C19" s="8"/>
      <c r="D19" s="376">
        <f>+SOURCES!K11+SOURCES!K21</f>
        <v>0</v>
      </c>
      <c r="F19" s="421"/>
      <c r="G19" s="422"/>
      <c r="H19" s="305"/>
    </row>
    <row r="20" spans="1:9" x14ac:dyDescent="0.2">
      <c r="A20" s="8" t="s">
        <v>588</v>
      </c>
      <c r="B20" s="8"/>
      <c r="C20" s="8"/>
      <c r="D20" s="376">
        <f>+SOURCES!K12+SOURCES!K24</f>
        <v>0</v>
      </c>
      <c r="F20" s="421"/>
      <c r="G20" s="422"/>
      <c r="H20" s="305"/>
    </row>
    <row r="21" spans="1:9" x14ac:dyDescent="0.2">
      <c r="A21" s="8" t="s">
        <v>7</v>
      </c>
      <c r="B21" s="10"/>
      <c r="C21" s="10"/>
      <c r="D21" s="377" t="s">
        <v>2</v>
      </c>
      <c r="F21" s="421"/>
      <c r="G21" s="422"/>
      <c r="H21" s="305"/>
    </row>
    <row r="22" spans="1:9" x14ac:dyDescent="0.2">
      <c r="A22" s="11"/>
      <c r="B22" s="11"/>
      <c r="C22" s="11"/>
      <c r="D22" s="11"/>
      <c r="E22" s="11"/>
      <c r="F22" s="11"/>
      <c r="G22" s="11"/>
      <c r="H22" s="11"/>
      <c r="I22" s="11"/>
    </row>
    <row r="23" spans="1:9" x14ac:dyDescent="0.2">
      <c r="A23" s="30" t="s">
        <v>289</v>
      </c>
      <c r="B23" s="31"/>
      <c r="C23" s="31"/>
      <c r="D23" s="31"/>
      <c r="E23" s="31"/>
      <c r="F23" s="31"/>
      <c r="G23" s="31"/>
      <c r="H23" s="31"/>
      <c r="I23" s="31"/>
    </row>
    <row r="24" spans="1:9" x14ac:dyDescent="0.2">
      <c r="A24" s="21"/>
    </row>
    <row r="25" spans="1:9" x14ac:dyDescent="0.2">
      <c r="A25" s="21" t="s">
        <v>8</v>
      </c>
      <c r="B25" s="8"/>
      <c r="C25" s="152"/>
      <c r="D25" s="10"/>
      <c r="E25" s="10"/>
      <c r="F25" s="10"/>
      <c r="G25" s="10"/>
      <c r="H25" s="10"/>
      <c r="I25" s="10"/>
    </row>
    <row r="26" spans="1:9" x14ac:dyDescent="0.2">
      <c r="A26" s="1" t="s">
        <v>318</v>
      </c>
      <c r="B26" s="8"/>
      <c r="C26" s="152"/>
      <c r="D26" s="10"/>
      <c r="E26" s="10"/>
      <c r="F26" s="10"/>
      <c r="G26" s="10"/>
      <c r="H26" s="10"/>
      <c r="I26" s="10"/>
    </row>
    <row r="27" spans="1:9" x14ac:dyDescent="0.2">
      <c r="A27" s="1" t="s">
        <v>319</v>
      </c>
      <c r="B27" s="8"/>
      <c r="C27" s="8"/>
      <c r="D27" s="151"/>
      <c r="E27" s="8"/>
      <c r="F27" s="8" t="s">
        <v>10</v>
      </c>
      <c r="G27" s="151"/>
      <c r="H27" s="12" t="s">
        <v>11</v>
      </c>
      <c r="I27" s="151"/>
    </row>
    <row r="28" spans="1:9" x14ac:dyDescent="0.2">
      <c r="A28" s="8" t="s">
        <v>12</v>
      </c>
      <c r="C28" s="152"/>
      <c r="D28" s="10"/>
      <c r="E28" s="8"/>
      <c r="F28" s="8" t="s">
        <v>13</v>
      </c>
      <c r="G28" s="8"/>
      <c r="H28" s="152"/>
      <c r="I28" s="10"/>
    </row>
    <row r="29" spans="1:9" x14ac:dyDescent="0.2">
      <c r="A29" s="8" t="s">
        <v>14</v>
      </c>
      <c r="B29" s="8"/>
      <c r="C29" s="10"/>
      <c r="D29" s="10" t="s">
        <v>15</v>
      </c>
      <c r="E29" s="8"/>
      <c r="F29" s="8" t="s">
        <v>16</v>
      </c>
      <c r="G29" s="8"/>
      <c r="H29" s="151"/>
    </row>
    <row r="30" spans="1:9" x14ac:dyDescent="0.2">
      <c r="A30" s="8" t="s">
        <v>17</v>
      </c>
      <c r="B30" s="8"/>
      <c r="C30" s="379"/>
      <c r="D30" s="8"/>
      <c r="E30" s="8"/>
      <c r="F30" s="8" t="s">
        <v>18</v>
      </c>
      <c r="G30" s="8"/>
      <c r="H30" s="151"/>
    </row>
    <row r="31" spans="1:9" x14ac:dyDescent="0.2">
      <c r="A31" s="1"/>
      <c r="B31" s="8"/>
      <c r="C31" s="380"/>
      <c r="D31" s="8"/>
      <c r="E31" s="8"/>
      <c r="F31" s="1" t="s">
        <v>534</v>
      </c>
      <c r="G31" s="8"/>
      <c r="H31" s="151"/>
    </row>
    <row r="32" spans="1:9" x14ac:dyDescent="0.2">
      <c r="A32" s="30" t="s">
        <v>290</v>
      </c>
      <c r="B32" s="31"/>
      <c r="C32" s="31"/>
      <c r="D32" s="31"/>
      <c r="E32" s="31"/>
      <c r="F32" s="31"/>
      <c r="G32" s="31"/>
      <c r="H32" s="31"/>
      <c r="I32" s="31"/>
    </row>
    <row r="33" spans="1:9" x14ac:dyDescent="0.2">
      <c r="A33" s="21"/>
    </row>
    <row r="34" spans="1:9" x14ac:dyDescent="0.2">
      <c r="A34" s="21" t="s">
        <v>404</v>
      </c>
      <c r="B34" s="8"/>
      <c r="C34" s="152"/>
      <c r="D34" s="10"/>
      <c r="E34" s="10"/>
      <c r="F34" s="10"/>
      <c r="G34" s="10"/>
      <c r="H34" s="10"/>
      <c r="I34" s="10"/>
    </row>
    <row r="35" spans="1:9" x14ac:dyDescent="0.2">
      <c r="A35" s="8" t="s">
        <v>19</v>
      </c>
      <c r="B35" s="8"/>
      <c r="C35" s="10"/>
      <c r="D35" s="10"/>
      <c r="E35" s="10"/>
      <c r="F35" s="10"/>
      <c r="G35" s="10"/>
      <c r="H35" s="10"/>
      <c r="I35" s="10"/>
    </row>
    <row r="36" spans="1:9" x14ac:dyDescent="0.2">
      <c r="A36" s="8" t="s">
        <v>20</v>
      </c>
      <c r="B36" s="8"/>
      <c r="C36" s="10"/>
      <c r="D36" s="10"/>
      <c r="E36" s="10"/>
      <c r="F36" s="8" t="s">
        <v>21</v>
      </c>
      <c r="G36" s="13" t="s">
        <v>22</v>
      </c>
      <c r="H36" s="14" t="s">
        <v>15</v>
      </c>
      <c r="I36" s="10"/>
    </row>
    <row r="37" spans="1:9" x14ac:dyDescent="0.2">
      <c r="A37" s="8" t="s">
        <v>23</v>
      </c>
      <c r="B37" s="8"/>
      <c r="C37" s="10"/>
      <c r="D37" s="10"/>
      <c r="E37" s="10"/>
      <c r="F37" s="8" t="s">
        <v>24</v>
      </c>
      <c r="G37" s="13" t="s">
        <v>22</v>
      </c>
      <c r="H37" s="14" t="s">
        <v>15</v>
      </c>
      <c r="I37" s="10"/>
    </row>
    <row r="38" spans="1:9" x14ac:dyDescent="0.2">
      <c r="A38" s="8"/>
      <c r="B38" s="8"/>
      <c r="C38" s="29"/>
      <c r="D38" s="29"/>
      <c r="E38" s="29"/>
      <c r="F38" s="8" t="s">
        <v>267</v>
      </c>
      <c r="G38" s="10"/>
      <c r="H38" s="10"/>
      <c r="I38" s="10"/>
    </row>
    <row r="40" spans="1:9" x14ac:dyDescent="0.2">
      <c r="A40" s="30" t="s">
        <v>286</v>
      </c>
      <c r="B40" s="31"/>
      <c r="C40" s="31"/>
      <c r="D40" s="31"/>
      <c r="E40" s="31"/>
      <c r="F40" s="31"/>
      <c r="G40" s="31"/>
      <c r="H40" s="31"/>
      <c r="I40" s="31"/>
    </row>
    <row r="41" spans="1:9" x14ac:dyDescent="0.2">
      <c r="A41" s="21"/>
    </row>
    <row r="42" spans="1:9" x14ac:dyDescent="0.2">
      <c r="A42" s="21" t="s">
        <v>405</v>
      </c>
      <c r="B42" s="8"/>
      <c r="C42" s="10" t="s">
        <v>25</v>
      </c>
      <c r="D42" s="10"/>
      <c r="E42" s="10"/>
      <c r="F42" s="10"/>
      <c r="G42" s="10"/>
      <c r="H42" s="10"/>
      <c r="I42" s="10"/>
    </row>
    <row r="43" spans="1:9" x14ac:dyDescent="0.2">
      <c r="A43" s="8" t="s">
        <v>26</v>
      </c>
      <c r="B43" s="8"/>
      <c r="C43" s="14" t="s">
        <v>15</v>
      </c>
      <c r="D43" s="10"/>
      <c r="E43" s="10"/>
    </row>
    <row r="45" spans="1:9" x14ac:dyDescent="0.2">
      <c r="A45" s="50" t="s">
        <v>297</v>
      </c>
    </row>
    <row r="46" spans="1:9" x14ac:dyDescent="0.2">
      <c r="A46" s="28" t="s">
        <v>285</v>
      </c>
      <c r="B46" s="8" t="s">
        <v>27</v>
      </c>
      <c r="D46" s="28" t="s">
        <v>285</v>
      </c>
      <c r="E46" s="8" t="s">
        <v>28</v>
      </c>
      <c r="G46" s="28" t="s">
        <v>285</v>
      </c>
      <c r="H46" s="8" t="s">
        <v>32</v>
      </c>
    </row>
    <row r="47" spans="1:9" x14ac:dyDescent="0.2">
      <c r="A47" s="28" t="s">
        <v>285</v>
      </c>
      <c r="B47" s="8" t="s">
        <v>29</v>
      </c>
      <c r="D47" s="28" t="s">
        <v>285</v>
      </c>
      <c r="E47" s="8" t="s">
        <v>30</v>
      </c>
      <c r="G47" s="28" t="s">
        <v>285</v>
      </c>
      <c r="H47" s="8" t="s">
        <v>7</v>
      </c>
      <c r="I47" s="31"/>
    </row>
    <row r="48" spans="1:9" x14ac:dyDescent="0.2">
      <c r="A48" s="28" t="s">
        <v>285</v>
      </c>
      <c r="B48" s="8" t="s">
        <v>31</v>
      </c>
      <c r="H48" s="57"/>
      <c r="I48" s="57"/>
    </row>
    <row r="49" spans="1:9" x14ac:dyDescent="0.2">
      <c r="D49" s="8"/>
      <c r="I49"/>
    </row>
    <row r="50" spans="1:9" x14ac:dyDescent="0.2">
      <c r="A50" s="50" t="s">
        <v>288</v>
      </c>
    </row>
    <row r="51" spans="1:9" x14ac:dyDescent="0.2">
      <c r="A51" s="41"/>
      <c r="B51" s="47"/>
      <c r="C51" s="42"/>
      <c r="D51" s="43"/>
      <c r="E51" s="41"/>
      <c r="F51" s="42"/>
      <c r="G51" s="372"/>
      <c r="H51" s="547" t="s">
        <v>287</v>
      </c>
      <c r="I51" s="547" t="s">
        <v>320</v>
      </c>
    </row>
    <row r="52" spans="1:9" x14ac:dyDescent="0.2">
      <c r="A52" s="44" t="s">
        <v>34</v>
      </c>
      <c r="B52" s="49"/>
      <c r="C52" s="45"/>
      <c r="D52" s="46"/>
      <c r="E52" s="374" t="s">
        <v>26</v>
      </c>
      <c r="F52" s="45"/>
      <c r="G52" s="373" t="s">
        <v>548</v>
      </c>
      <c r="H52" s="548"/>
      <c r="I52" s="549"/>
    </row>
    <row r="53" spans="1:9" x14ac:dyDescent="0.2">
      <c r="A53" s="15"/>
      <c r="B53" s="48"/>
      <c r="C53" s="16"/>
      <c r="D53" s="17"/>
      <c r="E53" s="18" t="s">
        <v>15</v>
      </c>
      <c r="F53" s="16"/>
      <c r="G53" s="9"/>
      <c r="H53" s="63" t="s">
        <v>35</v>
      </c>
      <c r="I53" s="64" t="s">
        <v>317</v>
      </c>
    </row>
    <row r="54" spans="1:9" x14ac:dyDescent="0.2">
      <c r="A54" s="15"/>
      <c r="B54" s="48"/>
      <c r="C54" s="16"/>
      <c r="D54" s="17"/>
      <c r="E54" s="18" t="s">
        <v>15</v>
      </c>
      <c r="F54" s="16"/>
      <c r="G54" s="9"/>
      <c r="H54" s="63" t="s">
        <v>35</v>
      </c>
      <c r="I54" s="64" t="s">
        <v>317</v>
      </c>
    </row>
    <row r="55" spans="1:9" x14ac:dyDescent="0.2">
      <c r="A55" s="15"/>
      <c r="B55" s="48"/>
      <c r="C55" s="16"/>
      <c r="D55" s="17"/>
      <c r="E55" s="18" t="s">
        <v>15</v>
      </c>
      <c r="F55" s="16"/>
      <c r="G55" s="9"/>
      <c r="H55" s="63" t="s">
        <v>35</v>
      </c>
      <c r="I55" s="64" t="s">
        <v>317</v>
      </c>
    </row>
    <row r="57" spans="1:9" x14ac:dyDescent="0.2">
      <c r="A57" s="51" t="s">
        <v>291</v>
      </c>
      <c r="B57" s="31"/>
      <c r="C57" s="31"/>
      <c r="D57" s="31"/>
      <c r="E57" s="31"/>
      <c r="F57" s="31"/>
      <c r="G57" s="31"/>
      <c r="H57" s="31"/>
      <c r="I57" s="31"/>
    </row>
    <row r="59" spans="1:9" x14ac:dyDescent="0.2">
      <c r="A59" s="21" t="s">
        <v>292</v>
      </c>
    </row>
    <row r="60" spans="1:9" x14ac:dyDescent="0.2">
      <c r="A60" s="28" t="s">
        <v>285</v>
      </c>
      <c r="B60" s="8" t="s">
        <v>36</v>
      </c>
      <c r="C60" s="8"/>
      <c r="D60" s="28" t="s">
        <v>285</v>
      </c>
      <c r="E60" s="8" t="s">
        <v>37</v>
      </c>
    </row>
    <row r="61" spans="1:9" x14ac:dyDescent="0.2">
      <c r="A61" s="28" t="s">
        <v>285</v>
      </c>
      <c r="B61" s="8" t="s">
        <v>38</v>
      </c>
      <c r="C61" s="8"/>
      <c r="D61" s="28" t="s">
        <v>285</v>
      </c>
      <c r="E61" s="1" t="s">
        <v>303</v>
      </c>
    </row>
    <row r="62" spans="1:9" x14ac:dyDescent="0.2">
      <c r="A62" s="28" t="s">
        <v>285</v>
      </c>
      <c r="B62" s="8" t="s">
        <v>39</v>
      </c>
      <c r="C62" s="8"/>
      <c r="D62" s="28" t="s">
        <v>285</v>
      </c>
      <c r="E62" s="1" t="s">
        <v>474</v>
      </c>
      <c r="F62" s="29"/>
      <c r="G62" s="29"/>
      <c r="H62" s="57"/>
    </row>
    <row r="63" spans="1:9" x14ac:dyDescent="0.2">
      <c r="A63" s="28" t="s">
        <v>285</v>
      </c>
      <c r="B63" s="8" t="s">
        <v>40</v>
      </c>
      <c r="C63" s="8"/>
      <c r="D63" s="28" t="s">
        <v>285</v>
      </c>
      <c r="E63" s="8" t="s">
        <v>7</v>
      </c>
      <c r="F63" s="10"/>
      <c r="G63" s="10"/>
    </row>
    <row r="64" spans="1:9" x14ac:dyDescent="0.2">
      <c r="A64" s="28" t="s">
        <v>285</v>
      </c>
      <c r="B64" s="8" t="s">
        <v>41</v>
      </c>
      <c r="C64" s="8"/>
      <c r="D64" s="28" t="s">
        <v>285</v>
      </c>
      <c r="E64" s="8" t="s">
        <v>7</v>
      </c>
      <c r="F64" s="10"/>
      <c r="G64" s="10"/>
    </row>
    <row r="65" spans="1:9" x14ac:dyDescent="0.2">
      <c r="A65" s="28" t="s">
        <v>285</v>
      </c>
      <c r="B65" s="8" t="s">
        <v>42</v>
      </c>
      <c r="C65" s="8"/>
      <c r="D65" s="28" t="s">
        <v>285</v>
      </c>
      <c r="E65" s="8" t="s">
        <v>7</v>
      </c>
      <c r="F65" s="10"/>
      <c r="G65" s="10"/>
    </row>
    <row r="67" spans="1:9" x14ac:dyDescent="0.2">
      <c r="A67" s="21" t="s">
        <v>293</v>
      </c>
    </row>
    <row r="68" spans="1:9" x14ac:dyDescent="0.2">
      <c r="A68" s="28" t="s">
        <v>285</v>
      </c>
      <c r="B68" s="1" t="s">
        <v>312</v>
      </c>
      <c r="C68" s="8"/>
      <c r="D68"/>
      <c r="F68" s="28" t="s">
        <v>285</v>
      </c>
      <c r="G68" s="8" t="s">
        <v>43</v>
      </c>
    </row>
    <row r="69" spans="1:9" x14ac:dyDescent="0.2">
      <c r="A69" s="28" t="s">
        <v>285</v>
      </c>
      <c r="B69" s="1" t="s">
        <v>479</v>
      </c>
      <c r="D69"/>
      <c r="F69" s="28" t="s">
        <v>285</v>
      </c>
      <c r="G69" s="8" t="s">
        <v>44</v>
      </c>
    </row>
    <row r="70" spans="1:9" x14ac:dyDescent="0.2">
      <c r="A70" s="28"/>
      <c r="B70" s="1"/>
      <c r="D70"/>
    </row>
    <row r="71" spans="1:9" x14ac:dyDescent="0.2">
      <c r="C71" s="8"/>
      <c r="D71"/>
    </row>
    <row r="72" spans="1:9" x14ac:dyDescent="0.2">
      <c r="A72" s="21" t="s">
        <v>313</v>
      </c>
      <c r="B72" s="8"/>
      <c r="C72" s="8"/>
      <c r="D72" s="8"/>
      <c r="E72" s="8"/>
    </row>
    <row r="73" spans="1:9" x14ac:dyDescent="0.2">
      <c r="A73" s="8" t="s">
        <v>45</v>
      </c>
      <c r="B73" s="8"/>
      <c r="C73" s="8"/>
      <c r="D73" s="8"/>
      <c r="E73" s="8"/>
      <c r="F73" s="362" t="s">
        <v>35</v>
      </c>
    </row>
    <row r="74" spans="1:9" x14ac:dyDescent="0.2">
      <c r="A74" s="1" t="s">
        <v>300</v>
      </c>
      <c r="B74" s="8"/>
      <c r="C74" s="8"/>
      <c r="D74" s="8"/>
      <c r="E74" s="8"/>
      <c r="F74" s="27" t="s">
        <v>317</v>
      </c>
      <c r="G74" s="8"/>
    </row>
    <row r="75" spans="1:9" x14ac:dyDescent="0.2">
      <c r="A75" s="1" t="s">
        <v>301</v>
      </c>
      <c r="B75" s="8"/>
      <c r="C75" s="8"/>
      <c r="D75" s="8"/>
      <c r="E75" s="8"/>
      <c r="F75" s="27" t="s">
        <v>317</v>
      </c>
      <c r="G75" s="8"/>
    </row>
    <row r="76" spans="1:9" x14ac:dyDescent="0.2">
      <c r="A76" s="1" t="s">
        <v>302</v>
      </c>
      <c r="B76" s="8"/>
      <c r="C76" s="8"/>
      <c r="D76" s="8"/>
      <c r="E76" s="8"/>
      <c r="F76" s="27" t="s">
        <v>317</v>
      </c>
      <c r="G76" s="8"/>
    </row>
    <row r="77" spans="1:9" x14ac:dyDescent="0.2">
      <c r="A77" s="8" t="s">
        <v>46</v>
      </c>
      <c r="B77" s="8"/>
      <c r="C77" s="8"/>
      <c r="D77" s="8"/>
      <c r="E77" s="8"/>
      <c r="F77" s="52"/>
    </row>
    <row r="79" spans="1:9" x14ac:dyDescent="0.2">
      <c r="A79" s="318" t="s">
        <v>47</v>
      </c>
      <c r="B79" s="319"/>
      <c r="C79" s="319"/>
      <c r="D79" s="319"/>
      <c r="E79" s="319"/>
      <c r="F79" s="21" t="s">
        <v>294</v>
      </c>
      <c r="G79" s="8"/>
      <c r="H79" s="8"/>
      <c r="I79" s="52"/>
    </row>
    <row r="80" spans="1:9" x14ac:dyDescent="0.2">
      <c r="A80" s="319" t="s">
        <v>48</v>
      </c>
      <c r="B80" s="319"/>
      <c r="C80" s="319"/>
      <c r="D80" s="359"/>
      <c r="E80" s="175"/>
    </row>
    <row r="81" spans="1:9" x14ac:dyDescent="0.2">
      <c r="A81" s="319" t="s">
        <v>49</v>
      </c>
      <c r="B81" s="319"/>
      <c r="C81" s="319"/>
      <c r="D81" s="359"/>
      <c r="E81" s="319"/>
      <c r="F81" s="21" t="s">
        <v>445</v>
      </c>
    </row>
    <row r="82" spans="1:9" x14ac:dyDescent="0.2">
      <c r="A82" s="320" t="s">
        <v>480</v>
      </c>
      <c r="B82" s="319"/>
      <c r="C82" s="319"/>
      <c r="D82" s="359"/>
      <c r="E82" s="319"/>
      <c r="F82" s="1" t="s">
        <v>296</v>
      </c>
      <c r="G82" s="8"/>
      <c r="H82" s="8"/>
      <c r="I82" s="424">
        <f>INCOME!E18</f>
        <v>0</v>
      </c>
    </row>
    <row r="83" spans="1:9" x14ac:dyDescent="0.2">
      <c r="A83" s="320" t="s">
        <v>487</v>
      </c>
      <c r="B83" s="319"/>
      <c r="C83" s="319"/>
      <c r="D83" s="359"/>
      <c r="E83" s="319"/>
      <c r="F83" s="1" t="s">
        <v>295</v>
      </c>
      <c r="G83" s="8"/>
      <c r="H83" s="8"/>
      <c r="I83" s="424">
        <f>INCOME!D35</f>
        <v>0</v>
      </c>
    </row>
    <row r="84" spans="1:9" x14ac:dyDescent="0.2">
      <c r="A84" s="320" t="s">
        <v>488</v>
      </c>
      <c r="B84" s="175"/>
      <c r="C84" s="319"/>
      <c r="D84" s="359"/>
      <c r="E84" s="319"/>
      <c r="F84" s="1" t="s">
        <v>497</v>
      </c>
      <c r="G84" s="8"/>
      <c r="H84" s="8"/>
      <c r="I84" s="424">
        <f>INCOME!G51+INCOME!H64</f>
        <v>0</v>
      </c>
    </row>
    <row r="85" spans="1:9" x14ac:dyDescent="0.2">
      <c r="A85" s="320" t="s">
        <v>481</v>
      </c>
      <c r="B85" s="319"/>
      <c r="C85" s="319"/>
      <c r="D85" s="360"/>
      <c r="E85" s="319"/>
      <c r="F85" s="1" t="s">
        <v>439</v>
      </c>
      <c r="G85" s="8"/>
      <c r="H85" s="8"/>
      <c r="I85" s="361"/>
    </row>
    <row r="86" spans="1:9" x14ac:dyDescent="0.2">
      <c r="A86" s="21" t="s">
        <v>50</v>
      </c>
      <c r="B86" s="8"/>
      <c r="C86" s="8"/>
      <c r="D86" s="423">
        <f>SUM(D80:D85)</f>
        <v>0</v>
      </c>
      <c r="E86" s="8"/>
      <c r="F86" s="1" t="s">
        <v>437</v>
      </c>
      <c r="H86" s="8"/>
      <c r="I86" s="361"/>
    </row>
    <row r="87" spans="1:9" x14ac:dyDescent="0.2">
      <c r="D87" s="29"/>
      <c r="F87" t="s">
        <v>438</v>
      </c>
      <c r="I87" s="245"/>
    </row>
    <row r="88" spans="1:9" x14ac:dyDescent="0.2">
      <c r="I88" s="245"/>
    </row>
    <row r="89" spans="1:9" x14ac:dyDescent="0.2">
      <c r="I89" s="245"/>
    </row>
    <row r="90" spans="1:9" x14ac:dyDescent="0.2">
      <c r="A90" s="21" t="s">
        <v>298</v>
      </c>
      <c r="F90" t="s">
        <v>440</v>
      </c>
      <c r="I90" s="245"/>
    </row>
    <row r="91" spans="1:9" x14ac:dyDescent="0.2">
      <c r="A91" s="8" t="s">
        <v>51</v>
      </c>
      <c r="B91" s="8"/>
      <c r="C91" s="8"/>
      <c r="D91" s="361"/>
      <c r="I91" s="245"/>
    </row>
    <row r="92" spans="1:9" x14ac:dyDescent="0.2">
      <c r="A92" s="1" t="s">
        <v>577</v>
      </c>
      <c r="B92" s="8"/>
      <c r="C92" s="8"/>
      <c r="D92" s="361"/>
      <c r="I92" s="245"/>
    </row>
    <row r="93" spans="1:9" x14ac:dyDescent="0.2">
      <c r="A93" s="8" t="s">
        <v>52</v>
      </c>
      <c r="B93" s="8"/>
      <c r="C93" s="8"/>
      <c r="D93" s="361"/>
      <c r="F93" s="21" t="s">
        <v>446</v>
      </c>
      <c r="I93" s="423">
        <f>SUM(I82:I92)</f>
        <v>0</v>
      </c>
    </row>
    <row r="94" spans="1:9" x14ac:dyDescent="0.2">
      <c r="A94" s="1" t="s">
        <v>299</v>
      </c>
      <c r="B94" s="8"/>
      <c r="C94" s="8"/>
      <c r="D94" s="361"/>
    </row>
    <row r="95" spans="1:9" x14ac:dyDescent="0.2">
      <c r="A95" s="21" t="s">
        <v>53</v>
      </c>
      <c r="B95" s="8"/>
      <c r="C95" s="8"/>
      <c r="D95" s="423">
        <f>SUM(D91:D94)</f>
        <v>0</v>
      </c>
    </row>
    <row r="96" spans="1:9" s="175" customFormat="1" x14ac:dyDescent="0.2">
      <c r="A96" s="1"/>
      <c r="B96" s="6"/>
      <c r="C96" s="6"/>
      <c r="D96" s="6"/>
    </row>
    <row r="97" spans="1:12" ht="15.75" x14ac:dyDescent="0.2">
      <c r="I97" s="57"/>
      <c r="L97" s="387" t="s">
        <v>580</v>
      </c>
    </row>
    <row r="98" spans="1:12" ht="15.75" x14ac:dyDescent="0.2">
      <c r="A98" s="318" t="s">
        <v>478</v>
      </c>
      <c r="B98" s="175"/>
      <c r="C98" s="175"/>
      <c r="D98" s="175"/>
      <c r="E98" s="175"/>
      <c r="F98" s="305"/>
      <c r="I98" s="57"/>
      <c r="L98" s="387" t="s">
        <v>581</v>
      </c>
    </row>
    <row r="99" spans="1:12" ht="15.75" x14ac:dyDescent="0.2">
      <c r="A99" s="381" t="s">
        <v>590</v>
      </c>
      <c r="B99" s="382"/>
      <c r="C99" s="382"/>
      <c r="D99" s="383"/>
      <c r="E99" s="383"/>
      <c r="F99" s="384"/>
      <c r="H99" s="26"/>
      <c r="I99" s="245"/>
      <c r="L99" s="387" t="s">
        <v>582</v>
      </c>
    </row>
    <row r="100" spans="1:12" ht="16.5" thickBot="1" x14ac:dyDescent="0.25">
      <c r="A100" s="381" t="s">
        <v>639</v>
      </c>
      <c r="B100" s="382"/>
      <c r="C100" s="382"/>
      <c r="D100" s="383"/>
      <c r="E100" s="383"/>
      <c r="F100" s="384"/>
      <c r="I100" s="245"/>
      <c r="L100" s="387" t="s">
        <v>583</v>
      </c>
    </row>
    <row r="101" spans="1:12" ht="16.5" thickBot="1" x14ac:dyDescent="0.25">
      <c r="A101" s="381" t="s">
        <v>578</v>
      </c>
      <c r="B101" s="382"/>
      <c r="C101" s="382" t="s">
        <v>579</v>
      </c>
      <c r="D101" s="552"/>
      <c r="E101" s="553"/>
      <c r="F101" s="554"/>
      <c r="I101" s="245"/>
      <c r="L101" s="387" t="s">
        <v>584</v>
      </c>
    </row>
    <row r="102" spans="1:12" ht="15.75" x14ac:dyDescent="0.2">
      <c r="A102" s="110" t="s">
        <v>482</v>
      </c>
      <c r="B102" s="29"/>
      <c r="C102" s="29"/>
      <c r="D102" s="57"/>
      <c r="E102" s="57"/>
      <c r="F102" s="273"/>
      <c r="I102" s="425">
        <f>SUM(I99:I100)</f>
        <v>0</v>
      </c>
      <c r="L102" s="387" t="s">
        <v>585</v>
      </c>
    </row>
    <row r="103" spans="1:12" ht="15.75" x14ac:dyDescent="0.2">
      <c r="I103" s="57"/>
      <c r="L103" s="387" t="s">
        <v>586</v>
      </c>
    </row>
    <row r="104" spans="1:12" x14ac:dyDescent="0.2">
      <c r="A104" s="50" t="s">
        <v>510</v>
      </c>
      <c r="B104" s="50"/>
      <c r="C104" s="50"/>
      <c r="D104" s="50"/>
      <c r="F104" s="50"/>
      <c r="G104" s="50"/>
      <c r="H104" s="50"/>
      <c r="I104" s="245"/>
    </row>
    <row r="105" spans="1:12" x14ac:dyDescent="0.2">
      <c r="A105" s="55" t="s">
        <v>541</v>
      </c>
      <c r="C105" s="8"/>
      <c r="D105"/>
      <c r="G105" s="175"/>
    </row>
    <row r="107" spans="1:12" x14ac:dyDescent="0.2">
      <c r="A107" s="21" t="s">
        <v>411</v>
      </c>
      <c r="H107" s="340"/>
    </row>
    <row r="108" spans="1:12" ht="11.25" customHeight="1" x14ac:dyDescent="0.2">
      <c r="A108" t="s">
        <v>412</v>
      </c>
      <c r="H108" s="341" t="s">
        <v>33</v>
      </c>
    </row>
    <row r="109" spans="1:12" ht="11.25" customHeight="1" x14ac:dyDescent="0.2">
      <c r="A109" t="s">
        <v>304</v>
      </c>
      <c r="H109" s="341"/>
    </row>
    <row r="110" spans="1:12" x14ac:dyDescent="0.2">
      <c r="A110" t="s">
        <v>305</v>
      </c>
      <c r="H110" s="341"/>
    </row>
    <row r="111" spans="1:12" x14ac:dyDescent="0.2">
      <c r="A111" t="s">
        <v>306</v>
      </c>
      <c r="H111" s="341" t="s">
        <v>33</v>
      </c>
    </row>
    <row r="112" spans="1:12" x14ac:dyDescent="0.2">
      <c r="A112" t="s">
        <v>501</v>
      </c>
      <c r="H112" s="341" t="s">
        <v>33</v>
      </c>
    </row>
    <row r="113" spans="1:9" x14ac:dyDescent="0.2">
      <c r="A113" t="s">
        <v>502</v>
      </c>
      <c r="H113" s="341" t="s">
        <v>33</v>
      </c>
    </row>
    <row r="114" spans="1:9" x14ac:dyDescent="0.2">
      <c r="A114" t="s">
        <v>542</v>
      </c>
      <c r="H114" s="341" t="s">
        <v>33</v>
      </c>
    </row>
    <row r="115" spans="1:9" x14ac:dyDescent="0.2">
      <c r="A115" s="6" t="s">
        <v>53</v>
      </c>
      <c r="H115" s="342">
        <f>SUM(H108:H114)</f>
        <v>0</v>
      </c>
    </row>
    <row r="117" spans="1:9" ht="12.75" customHeight="1" x14ac:dyDescent="0.2">
      <c r="A117" s="21" t="s">
        <v>591</v>
      </c>
      <c r="E117" s="295"/>
      <c r="F117" s="295"/>
      <c r="G117" s="295"/>
      <c r="I117"/>
    </row>
    <row r="118" spans="1:9" x14ac:dyDescent="0.2">
      <c r="A118" t="s">
        <v>567</v>
      </c>
      <c r="B118" s="295"/>
      <c r="C118" s="295"/>
      <c r="D118" s="295"/>
      <c r="F118"/>
      <c r="G118"/>
      <c r="H118" s="27" t="s">
        <v>317</v>
      </c>
    </row>
    <row r="120" spans="1:9" x14ac:dyDescent="0.2">
      <c r="C120" s="57"/>
      <c r="D120" s="57"/>
      <c r="E120" s="57"/>
      <c r="F120" s="57"/>
      <c r="G120" s="57"/>
      <c r="H120" s="57"/>
      <c r="I120" s="57"/>
    </row>
    <row r="121" spans="1:9" x14ac:dyDescent="0.2">
      <c r="A121" s="30" t="s">
        <v>592</v>
      </c>
      <c r="B121" s="31"/>
      <c r="C121" s="31"/>
      <c r="D121" s="31"/>
    </row>
    <row r="122" spans="1:9" ht="25.5" customHeight="1" x14ac:dyDescent="0.2">
      <c r="A122" s="329" t="s">
        <v>413</v>
      </c>
      <c r="B122" s="48"/>
      <c r="C122" s="48"/>
      <c r="D122" s="48"/>
      <c r="E122" s="116"/>
      <c r="F122" s="116"/>
      <c r="G122" s="116"/>
      <c r="H122" s="117"/>
      <c r="I122" s="79" t="s">
        <v>414</v>
      </c>
    </row>
    <row r="123" spans="1:9" x14ac:dyDescent="0.2">
      <c r="A123" s="331" t="s">
        <v>415</v>
      </c>
      <c r="B123" s="130"/>
      <c r="C123" s="130"/>
      <c r="D123" s="130"/>
      <c r="E123" s="57"/>
      <c r="F123" s="57"/>
      <c r="G123" s="57"/>
      <c r="H123" s="332"/>
      <c r="I123" s="330"/>
    </row>
    <row r="124" spans="1:9" x14ac:dyDescent="0.2">
      <c r="A124" s="156"/>
      <c r="B124" s="29" t="s">
        <v>54</v>
      </c>
      <c r="C124" s="29"/>
      <c r="D124" s="157" t="s">
        <v>317</v>
      </c>
      <c r="E124" s="158"/>
      <c r="F124" s="57"/>
      <c r="G124" s="57"/>
      <c r="H124" s="57"/>
      <c r="I124" s="166"/>
    </row>
    <row r="125" spans="1:9" x14ac:dyDescent="0.2">
      <c r="A125" s="156"/>
      <c r="B125" s="29" t="s">
        <v>55</v>
      </c>
      <c r="C125" s="29"/>
      <c r="D125" s="29"/>
      <c r="E125" s="29"/>
      <c r="F125" s="29"/>
      <c r="G125" s="29"/>
      <c r="H125" s="160"/>
      <c r="I125" s="163" t="s">
        <v>56</v>
      </c>
    </row>
    <row r="126" spans="1:9" x14ac:dyDescent="0.2">
      <c r="A126" s="159"/>
      <c r="B126" s="29" t="s">
        <v>57</v>
      </c>
      <c r="C126" s="29"/>
      <c r="D126" s="29"/>
      <c r="E126" s="52"/>
      <c r="F126" s="52"/>
      <c r="G126" s="52"/>
      <c r="H126" s="314"/>
      <c r="I126" s="163" t="s">
        <v>56</v>
      </c>
    </row>
    <row r="127" spans="1:9" x14ac:dyDescent="0.2">
      <c r="A127" s="164" t="s">
        <v>58</v>
      </c>
      <c r="B127" s="47"/>
      <c r="C127" s="47"/>
      <c r="D127" s="47"/>
      <c r="E127" s="57"/>
      <c r="F127" s="158"/>
      <c r="G127" s="158"/>
      <c r="H127" s="158"/>
      <c r="I127" s="167"/>
    </row>
    <row r="128" spans="1:9" x14ac:dyDescent="0.2">
      <c r="A128" s="159"/>
      <c r="B128" s="131" t="s">
        <v>503</v>
      </c>
      <c r="C128" s="29"/>
      <c r="D128" s="57"/>
      <c r="E128" s="54"/>
      <c r="F128" s="54"/>
      <c r="G128" s="52"/>
      <c r="H128" s="29"/>
      <c r="I128" s="167"/>
    </row>
    <row r="129" spans="1:9" x14ac:dyDescent="0.2">
      <c r="A129" s="159"/>
      <c r="B129" s="165" t="s">
        <v>504</v>
      </c>
      <c r="C129" s="29"/>
      <c r="D129" s="29"/>
      <c r="E129" s="54"/>
      <c r="F129" s="54"/>
      <c r="G129" s="54"/>
      <c r="H129" s="29"/>
      <c r="I129" s="167"/>
    </row>
    <row r="130" spans="1:9" x14ac:dyDescent="0.2">
      <c r="A130" s="159"/>
      <c r="B130" s="53"/>
      <c r="C130" s="52"/>
      <c r="D130" s="52"/>
      <c r="E130" s="54"/>
      <c r="F130" s="54"/>
      <c r="G130" s="54"/>
      <c r="H130" s="29"/>
      <c r="I130" s="167"/>
    </row>
    <row r="131" spans="1:9" x14ac:dyDescent="0.2">
      <c r="A131" s="159"/>
      <c r="B131" s="53"/>
      <c r="C131" s="52"/>
      <c r="D131" s="52"/>
      <c r="E131" s="54"/>
      <c r="F131" s="54"/>
      <c r="G131" s="54"/>
      <c r="H131" s="29"/>
      <c r="I131" s="167"/>
    </row>
    <row r="132" spans="1:9" x14ac:dyDescent="0.2">
      <c r="A132" s="159"/>
      <c r="B132" s="53"/>
      <c r="C132" s="52"/>
      <c r="D132" s="104"/>
      <c r="E132" s="104"/>
      <c r="F132" s="48"/>
      <c r="G132" s="48"/>
      <c r="H132" s="57"/>
      <c r="I132" s="167"/>
    </row>
    <row r="133" spans="1:9" x14ac:dyDescent="0.2">
      <c r="A133" s="159"/>
      <c r="B133" s="29" t="s">
        <v>59</v>
      </c>
      <c r="C133" s="29"/>
      <c r="D133" s="29"/>
      <c r="E133" s="29"/>
      <c r="F133" s="157" t="s">
        <v>317</v>
      </c>
      <c r="G133" s="29"/>
      <c r="H133" s="29"/>
      <c r="I133" s="167"/>
    </row>
    <row r="134" spans="1:9" x14ac:dyDescent="0.2">
      <c r="A134" s="159"/>
      <c r="B134" s="131" t="s">
        <v>494</v>
      </c>
      <c r="C134" s="29"/>
      <c r="D134" s="29"/>
      <c r="E134" s="29"/>
      <c r="F134" s="29"/>
      <c r="G134" s="29"/>
      <c r="H134" s="29"/>
      <c r="I134" s="333" t="s">
        <v>56</v>
      </c>
    </row>
    <row r="135" spans="1:9" x14ac:dyDescent="0.2">
      <c r="A135" s="159"/>
      <c r="B135" s="131" t="s">
        <v>496</v>
      </c>
      <c r="C135" s="29"/>
      <c r="D135" s="29"/>
      <c r="E135" s="29"/>
      <c r="F135" s="29"/>
      <c r="G135" s="29"/>
      <c r="H135" s="29"/>
      <c r="I135" s="163" t="s">
        <v>56</v>
      </c>
    </row>
    <row r="136" spans="1:9" x14ac:dyDescent="0.2">
      <c r="A136" s="161"/>
      <c r="B136" s="334" t="s">
        <v>495</v>
      </c>
      <c r="C136" s="52"/>
      <c r="D136" s="52"/>
      <c r="E136" s="52"/>
      <c r="F136" s="52"/>
      <c r="G136" s="52"/>
      <c r="H136" s="314"/>
      <c r="I136" s="163" t="s">
        <v>56</v>
      </c>
    </row>
    <row r="137" spans="1:9" x14ac:dyDescent="0.2">
      <c r="A137" s="103" t="s">
        <v>60</v>
      </c>
      <c r="B137" s="104"/>
      <c r="C137" s="104"/>
      <c r="D137" s="104"/>
      <c r="E137" s="104"/>
      <c r="F137" s="104"/>
      <c r="G137" s="104"/>
      <c r="H137" s="105"/>
      <c r="I137" s="163" t="s">
        <v>56</v>
      </c>
    </row>
    <row r="138" spans="1:9" x14ac:dyDescent="0.2">
      <c r="A138" s="122" t="s">
        <v>307</v>
      </c>
      <c r="B138" s="104"/>
      <c r="C138" s="104"/>
      <c r="D138" s="104"/>
      <c r="E138" s="104"/>
      <c r="F138" s="104"/>
      <c r="G138" s="104"/>
      <c r="H138" s="105"/>
      <c r="I138" s="163" t="s">
        <v>56</v>
      </c>
    </row>
    <row r="139" spans="1:9" x14ac:dyDescent="0.2">
      <c r="A139" s="122" t="s">
        <v>308</v>
      </c>
      <c r="B139" s="104"/>
      <c r="C139" s="104"/>
      <c r="D139" s="104"/>
      <c r="E139" s="104"/>
      <c r="F139" s="104"/>
      <c r="G139" s="104"/>
      <c r="H139" s="105"/>
      <c r="I139" s="163" t="s">
        <v>56</v>
      </c>
    </row>
    <row r="140" spans="1:9" x14ac:dyDescent="0.2">
      <c r="A140" s="122" t="s">
        <v>309</v>
      </c>
      <c r="B140" s="104"/>
      <c r="C140" s="104"/>
      <c r="D140" s="104"/>
      <c r="E140" s="104"/>
      <c r="F140" s="104"/>
      <c r="G140" s="104"/>
      <c r="H140" s="105"/>
      <c r="I140" s="163" t="s">
        <v>56</v>
      </c>
    </row>
    <row r="141" spans="1:9" x14ac:dyDescent="0.2">
      <c r="A141" s="103" t="s">
        <v>61</v>
      </c>
      <c r="B141" s="104"/>
      <c r="C141" s="104"/>
      <c r="D141" s="104"/>
      <c r="E141" s="104"/>
      <c r="F141" s="104"/>
      <c r="G141" s="104"/>
      <c r="H141" s="105"/>
      <c r="I141" s="163" t="s">
        <v>56</v>
      </c>
    </row>
    <row r="142" spans="1:9" x14ac:dyDescent="0.2">
      <c r="A142" s="354" t="s">
        <v>511</v>
      </c>
      <c r="B142" s="104"/>
      <c r="C142" s="104"/>
      <c r="D142" s="104"/>
      <c r="E142" s="104"/>
      <c r="F142" s="104"/>
      <c r="G142" s="104"/>
      <c r="H142" s="105"/>
      <c r="I142" s="163" t="s">
        <v>56</v>
      </c>
    </row>
    <row r="143" spans="1:9" x14ac:dyDescent="0.2">
      <c r="A143" s="103" t="s">
        <v>62</v>
      </c>
      <c r="B143" s="104"/>
      <c r="C143" s="104"/>
      <c r="D143" s="104"/>
      <c r="E143" s="104"/>
      <c r="F143" s="104"/>
      <c r="G143" s="168"/>
      <c r="I143" s="163" t="s">
        <v>56</v>
      </c>
    </row>
    <row r="144" spans="1:9" x14ac:dyDescent="0.2">
      <c r="A144" s="122" t="s">
        <v>310</v>
      </c>
      <c r="B144" s="104"/>
      <c r="C144" s="104"/>
      <c r="D144" s="104"/>
      <c r="E144" s="104"/>
      <c r="F144" s="104"/>
      <c r="G144" s="104"/>
      <c r="H144" s="162" t="s">
        <v>63</v>
      </c>
      <c r="I144" s="163" t="s">
        <v>56</v>
      </c>
    </row>
    <row r="145" spans="1:9" x14ac:dyDescent="0.2">
      <c r="A145" s="103" t="s">
        <v>64</v>
      </c>
      <c r="B145" s="104"/>
      <c r="C145" s="104"/>
      <c r="D145" s="104"/>
      <c r="E145" s="104"/>
      <c r="F145" s="104"/>
      <c r="G145" s="104"/>
      <c r="H145" s="105"/>
      <c r="I145" s="163" t="s">
        <v>56</v>
      </c>
    </row>
    <row r="146" spans="1:9" x14ac:dyDescent="0.2">
      <c r="A146" s="103" t="s">
        <v>65</v>
      </c>
      <c r="B146" s="104"/>
      <c r="C146" s="104"/>
      <c r="D146" s="104"/>
      <c r="E146" s="104"/>
      <c r="F146" s="104"/>
      <c r="G146" s="104"/>
      <c r="H146" s="105"/>
      <c r="I146" s="163" t="s">
        <v>56</v>
      </c>
    </row>
    <row r="147" spans="1:9" x14ac:dyDescent="0.2">
      <c r="A147" s="103" t="s">
        <v>66</v>
      </c>
      <c r="B147" s="104"/>
      <c r="C147" s="104"/>
      <c r="D147" s="104"/>
      <c r="E147" s="104"/>
      <c r="F147" s="104"/>
      <c r="G147" s="104"/>
      <c r="H147" s="105"/>
      <c r="I147" s="163" t="s">
        <v>56</v>
      </c>
    </row>
    <row r="148" spans="1:9" x14ac:dyDescent="0.2">
      <c r="A148" s="103" t="s">
        <v>67</v>
      </c>
      <c r="B148" s="104"/>
      <c r="C148" s="104"/>
      <c r="D148" s="104"/>
      <c r="E148" s="104"/>
      <c r="F148" s="104"/>
      <c r="G148" s="104"/>
      <c r="H148" s="105"/>
      <c r="I148" s="163" t="s">
        <v>56</v>
      </c>
    </row>
    <row r="149" spans="1:9" x14ac:dyDescent="0.2">
      <c r="A149" s="103" t="s">
        <v>68</v>
      </c>
      <c r="B149" s="104"/>
      <c r="C149" s="104"/>
      <c r="D149" s="104"/>
      <c r="E149" s="104"/>
      <c r="F149" s="104"/>
      <c r="G149" s="104"/>
      <c r="H149" s="105"/>
      <c r="I149" s="163" t="s">
        <v>56</v>
      </c>
    </row>
    <row r="150" spans="1:9" x14ac:dyDescent="0.2">
      <c r="A150" s="103" t="s">
        <v>69</v>
      </c>
      <c r="B150" s="104"/>
      <c r="C150" s="104"/>
      <c r="D150" s="104"/>
      <c r="E150" s="104"/>
      <c r="F150" s="104"/>
      <c r="G150" s="104"/>
      <c r="H150" s="105"/>
      <c r="I150" s="163" t="s">
        <v>56</v>
      </c>
    </row>
  </sheetData>
  <customSheetViews>
    <customSheetView guid="{C39AB591-3723-49A0-B177-B840906E8341}" showPageBreaks="1" zeroValues="0" view="pageBreakPreview" topLeftCell="A77">
      <selection activeCell="D101" sqref="D101:F101"/>
      <rowBreaks count="2" manualBreakCount="2">
        <brk id="55" max="16383" man="1"/>
        <brk id="103" max="16383" man="1"/>
      </rowBreaks>
      <pageMargins left="0.5" right="0.5" top="0.5" bottom="0.75" header="0.5" footer="0.5"/>
      <pageSetup scale="89" fitToHeight="3" orientation="portrait" useFirstPageNumber="1" horizontalDpi="4294967292" r:id="rId1"/>
      <headerFooter alignWithMargins="0">
        <oddFooter>&amp;L&amp;"Times New Roman,Italic"&amp;8CDA Form 202 revised 8/1/2013
&amp;C&amp;"Times New Roman,Italic"&amp;9&amp;P&amp;R&amp;"Times New Roman,Italic"&amp;8&amp;A:&amp;D</oddFooter>
      </headerFooter>
    </customSheetView>
    <customSheetView guid="{E132EC1F-F891-4922-AB90-4FA7835D9B5A}" showPageBreaks="1" zeroValues="0" view="pageBreakPreview" topLeftCell="A4">
      <selection activeCell="D5" sqref="D5"/>
      <rowBreaks count="2" manualBreakCount="2">
        <brk id="55" max="16383" man="1"/>
        <brk id="103" max="16383" man="1"/>
      </rowBreaks>
      <pageMargins left="0.5" right="0.5" top="0.5" bottom="0.75" header="0.5" footer="0.5"/>
      <pageSetup scale="89" fitToHeight="3" orientation="portrait" useFirstPageNumber="1" horizontalDpi="4294967292" r:id="rId2"/>
      <headerFooter alignWithMargins="0">
        <oddFooter>&amp;L&amp;"Times New Roman,Italic"&amp;8CDA Form 202 revised 8/1/2013
&amp;C&amp;"Times New Roman,Italic"&amp;9&amp;P&amp;R&amp;"Times New Roman,Italic"&amp;8&amp;A:&amp;D</oddFooter>
      </headerFooter>
    </customSheetView>
    <customSheetView guid="{602BBDD0-2A0B-434E-AE8E-4C472F9AEC01}" showPageBreaks="1" zeroValues="0" view="pageBreakPreview">
      <selection activeCell="B23" sqref="B23"/>
      <rowBreaks count="2" manualBreakCount="2">
        <brk id="55" max="16383" man="1"/>
        <brk id="103" max="16383" man="1"/>
      </rowBreaks>
      <pageMargins left="0.5" right="0.5" top="0.5" bottom="0.75" header="0.5" footer="0.5"/>
      <pageSetup scale="89" fitToHeight="3"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view="pageBreakPreview" showRuler="0">
      <selection activeCell="A4" sqref="A4"/>
      <rowBreaks count="2" manualBreakCount="2">
        <brk id="55" max="16383" man="1"/>
        <brk id="103" max="16383" man="1"/>
      </rowBreaks>
      <pageMargins left="0.5" right="0.5" top="0.5" bottom="0.75" header="0.5" footer="0.5"/>
      <pageSetup scale="89" fitToHeight="3"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view="pageBreakPreview" showRuler="0" topLeftCell="A22">
      <selection activeCell="F29" sqref="F29"/>
      <rowBreaks count="2" manualBreakCount="2">
        <brk id="55" max="16383" man="1"/>
        <brk id="103" max="16383" man="1"/>
      </rowBreaks>
      <pageMargins left="0.5" right="0.5" top="0.5" bottom="0.75" header="0.5" footer="0.5"/>
      <pageSetup scale="93" fitToHeight="3" orientation="portrait"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PageBreaks="1" zeroValues="0" showRuler="0" topLeftCell="A172">
      <selection activeCell="H105" sqref="H105"/>
      <rowBreaks count="4" manualBreakCount="4">
        <brk id="52" max="16383" man="1"/>
        <brk id="103" max="16383" man="1"/>
        <brk id="155" max="16383" man="1"/>
        <brk id="208" max="16383" man="1"/>
      </rowBreaks>
      <pageMargins left="0.5" right="0.5" top="0.5" bottom="0.75" header="0.5" footer="0.5"/>
      <pageSetup orientation="portrait" blackAndWhite="1" useFirstPageNumber="1" horizontalDpi="4294967292" r:id="rId6"/>
      <headerFooter alignWithMargins="0"/>
    </customSheetView>
    <customSheetView guid="{714B32FB-A92F-4F7C-8495-8C3BCEB888AE}" scale="110" showPageBreaks="1" zeroValues="0" view="pageBreakPreview" showRuler="0">
      <selection activeCell="J1" sqref="J1"/>
      <rowBreaks count="2" manualBreakCount="2">
        <brk id="55" max="16383" man="1"/>
        <brk id="103" max="16383" man="1"/>
      </rowBreaks>
      <pageMargins left="0.5" right="0.5" top="0.5" bottom="0.75" header="0.5" footer="0.5"/>
      <pageSetup scale="95" fitToHeight="3" orientation="portrait"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view="pageBreakPreview" showRuler="0">
      <selection activeCell="A4" sqref="A4"/>
      <rowBreaks count="2" manualBreakCount="2">
        <brk id="55" max="16383" man="1"/>
        <brk id="103" max="16383" man="1"/>
      </rowBreaks>
      <pageMargins left="0.5" right="0.5" top="0.5" bottom="0.75" header="0.5" footer="0.5"/>
      <pageSetup scale="89" fitToHeight="3" orientation="portrait"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view="pageBreakPreview" topLeftCell="A122">
      <selection activeCell="E117" sqref="E117"/>
      <rowBreaks count="2" manualBreakCount="2">
        <brk id="55" max="16383" man="1"/>
        <brk id="103" max="16383" man="1"/>
      </rowBreaks>
      <pageMargins left="0.5" right="0.5" top="0.5" bottom="0.75" header="0.5" footer="0.5"/>
      <pageSetup scale="89" fitToHeight="3"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view="pageBreakPreview">
      <selection activeCell="B23" sqref="B23"/>
      <rowBreaks count="2" manualBreakCount="2">
        <brk id="55" max="16383" man="1"/>
        <brk id="103" max="16383" man="1"/>
      </rowBreaks>
      <pageMargins left="0.5" right="0.5" top="0.5" bottom="0.75" header="0.5" footer="0.5"/>
      <pageSetup scale="89" fitToHeight="3"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view="pageBreakPreview">
      <selection activeCell="D15" sqref="D15"/>
      <rowBreaks count="2" manualBreakCount="2">
        <brk id="56" max="16383" man="1"/>
        <brk id="104" max="16383" man="1"/>
      </rowBreaks>
      <pageMargins left="0.5" right="0.5" top="0.5" bottom="0.75" header="0.5" footer="0.5"/>
      <pageSetup scale="89" fitToHeight="3"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view="pageBreakPreview">
      <selection activeCell="D5" sqref="D5"/>
      <rowBreaks count="2" manualBreakCount="2">
        <brk id="55" max="16383" man="1"/>
        <brk id="103" max="16383" man="1"/>
      </rowBreaks>
      <pageMargins left="0.5" right="0.5" top="0.5" bottom="0.75" header="0.5" footer="0.5"/>
      <pageSetup scale="89" fitToHeight="3" orientation="portrait" useFirstPageNumber="1" horizontalDpi="4294967292" r:id="rId12"/>
      <headerFooter alignWithMargins="0">
        <oddFooter>&amp;L&amp;"Times New Roman,Italic"&amp;8CDA Form 202 revised 7/2013
&amp;C&amp;"Times New Roman,Italic"&amp;9&amp;P&amp;R&amp;"Times New Roman,Italic"&amp;8&amp;A:&amp;D</oddFooter>
      </headerFooter>
    </customSheetView>
    <customSheetView guid="{8142EFA3-2DB8-4FA0-90CC-65C61CCEFD62}" showPageBreaks="1" zeroValues="0" view="pageBreakPreview">
      <selection activeCell="D5" sqref="D5"/>
      <rowBreaks count="2" manualBreakCount="2">
        <brk id="55" max="16383" man="1"/>
        <brk id="103" max="16383" man="1"/>
      </rowBreaks>
      <pageMargins left="0.5" right="0.5" top="0.5" bottom="0.75" header="0.5" footer="0.5"/>
      <pageSetup scale="89" fitToHeight="3" orientation="portrait" useFirstPageNumber="1" horizontalDpi="4294967292" r:id="rId13"/>
      <headerFooter alignWithMargins="0">
        <oddFooter>&amp;L&amp;"Times New Roman,Italic"&amp;8CDA Form 202 revised 7/2013
&amp;C&amp;"Times New Roman,Italic"&amp;9&amp;P&amp;R&amp;"Times New Roman,Italic"&amp;8&amp;A:&amp;D</oddFooter>
      </headerFooter>
    </customSheetView>
  </customSheetViews>
  <mergeCells count="4">
    <mergeCell ref="H51:H52"/>
    <mergeCell ref="I51:I52"/>
    <mergeCell ref="B1:H2"/>
    <mergeCell ref="D101:F101"/>
  </mergeCells>
  <phoneticPr fontId="17" type="noConversion"/>
  <dataValidations disablePrompts="1" count="1">
    <dataValidation type="list" allowBlank="1" showInputMessage="1" showErrorMessage="1" sqref="D101:F101">
      <formula1>$L$96:$L$103</formula1>
    </dataValidation>
  </dataValidations>
  <pageMargins left="0.5" right="0.5" top="0.5" bottom="0.75" header="0.5" footer="0.5"/>
  <pageSetup scale="88" fitToHeight="3" orientation="portrait" useFirstPageNumber="1" horizontalDpi="1200" verticalDpi="1200" r:id="rId14"/>
  <headerFooter alignWithMargins="0">
    <oddFooter>&amp;L&amp;"Times New Roman,Italic"&amp;8CDA Form 202 revised 10/25/16&amp;C&amp;"Times New Roman,Italic"&amp;9&amp;P&amp;R&amp;"Times New Roman,Italic"&amp;8&amp;A:&amp;D</oddFooter>
  </headerFooter>
  <rowBreaks count="2" manualBreakCount="2">
    <brk id="55" max="16383" man="1"/>
    <brk id="103" max="16383" man="1"/>
  </rowBreak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66"/>
  <sheetViews>
    <sheetView view="pageLayout" zoomScaleNormal="100" zoomScaleSheetLayoutView="100" workbookViewId="0">
      <selection activeCell="A2" sqref="A2"/>
    </sheetView>
  </sheetViews>
  <sheetFormatPr defaultColWidth="11.83203125" defaultRowHeight="12.75" x14ac:dyDescent="0.2"/>
  <cols>
    <col min="1" max="1" width="11.83203125" style="6"/>
    <col min="2" max="2" width="14.83203125" style="6" bestFit="1" customWidth="1"/>
    <col min="3" max="7" width="11.83203125" style="6"/>
    <col min="8" max="8" width="12.33203125" style="6" customWidth="1"/>
    <col min="9" max="9" width="12.6640625" style="6" customWidth="1"/>
    <col min="10" max="16384" width="11.83203125" style="6"/>
  </cols>
  <sheetData>
    <row r="1" spans="1:9" ht="19.5" x14ac:dyDescent="0.35">
      <c r="A1" s="61" t="s">
        <v>315</v>
      </c>
      <c r="B1" s="62"/>
      <c r="C1" s="62"/>
      <c r="D1" s="62"/>
      <c r="E1" s="62"/>
      <c r="F1" s="62"/>
      <c r="G1" s="62"/>
      <c r="H1" s="62"/>
      <c r="I1" s="62"/>
    </row>
    <row r="2" spans="1:9" x14ac:dyDescent="0.2">
      <c r="A2" s="50" t="s">
        <v>472</v>
      </c>
      <c r="B2" s="420">
        <f>GENERAL!B6</f>
        <v>0</v>
      </c>
    </row>
    <row r="3" spans="1:9" x14ac:dyDescent="0.2">
      <c r="A3" s="30" t="s">
        <v>314</v>
      </c>
      <c r="B3" s="31"/>
      <c r="C3" s="31"/>
      <c r="D3" s="31"/>
      <c r="E3" s="31"/>
      <c r="F3" s="31"/>
      <c r="G3" s="31"/>
      <c r="H3" s="31"/>
      <c r="I3" s="31"/>
    </row>
    <row r="4" spans="1:9" x14ac:dyDescent="0.2">
      <c r="A4" s="8"/>
    </row>
    <row r="5" spans="1:9" x14ac:dyDescent="0.2">
      <c r="A5" s="21" t="s">
        <v>70</v>
      </c>
      <c r="B5" s="8"/>
      <c r="C5" s="10"/>
      <c r="D5" s="10"/>
      <c r="E5" s="10"/>
      <c r="F5" s="10"/>
      <c r="G5" s="10"/>
      <c r="H5" s="10"/>
      <c r="I5" s="10"/>
    </row>
    <row r="6" spans="1:9" x14ac:dyDescent="0.2">
      <c r="A6" s="8" t="s">
        <v>19</v>
      </c>
      <c r="B6" s="8"/>
      <c r="C6" s="10"/>
      <c r="D6" s="10"/>
      <c r="E6" s="10"/>
      <c r="F6" s="10"/>
      <c r="G6" s="10"/>
      <c r="H6" s="10"/>
      <c r="I6" s="10"/>
    </row>
    <row r="7" spans="1:9" x14ac:dyDescent="0.2">
      <c r="A7" s="8" t="s">
        <v>20</v>
      </c>
      <c r="B7" s="8"/>
      <c r="C7" s="10"/>
      <c r="D7" s="10"/>
      <c r="E7" s="10"/>
      <c r="F7" s="8" t="s">
        <v>21</v>
      </c>
      <c r="G7" s="13" t="s">
        <v>22</v>
      </c>
      <c r="H7" s="14" t="s">
        <v>15</v>
      </c>
      <c r="I7" s="10"/>
    </row>
    <row r="8" spans="1:9" x14ac:dyDescent="0.2">
      <c r="A8" s="8" t="s">
        <v>23</v>
      </c>
      <c r="B8" s="8"/>
      <c r="C8" s="10"/>
      <c r="D8" s="10"/>
      <c r="E8" s="10"/>
      <c r="F8" s="8" t="s">
        <v>24</v>
      </c>
      <c r="G8" s="13" t="s">
        <v>22</v>
      </c>
      <c r="H8" s="14" t="s">
        <v>15</v>
      </c>
      <c r="I8" s="10"/>
    </row>
    <row r="9" spans="1:9" x14ac:dyDescent="0.2">
      <c r="A9" s="8" t="s">
        <v>416</v>
      </c>
      <c r="B9" s="8"/>
      <c r="C9" s="10"/>
      <c r="D9" s="10"/>
      <c r="E9" s="10"/>
      <c r="F9" s="8" t="s">
        <v>267</v>
      </c>
      <c r="G9" s="10"/>
      <c r="H9" s="10"/>
      <c r="I9" s="10"/>
    </row>
    <row r="10" spans="1:9" x14ac:dyDescent="0.2">
      <c r="A10" s="8"/>
      <c r="B10" s="8"/>
      <c r="C10" s="29"/>
      <c r="D10" s="29"/>
      <c r="E10" s="29"/>
      <c r="F10" s="8"/>
      <c r="G10" s="29"/>
      <c r="H10" s="29"/>
      <c r="I10" s="29"/>
    </row>
    <row r="11" spans="1:9" x14ac:dyDescent="0.2">
      <c r="A11" s="21" t="s">
        <v>70</v>
      </c>
      <c r="B11" s="8"/>
      <c r="C11" s="10"/>
      <c r="D11" s="10"/>
      <c r="E11" s="10"/>
      <c r="F11" s="10"/>
      <c r="G11" s="10"/>
      <c r="H11" s="10"/>
      <c r="I11" s="10"/>
    </row>
    <row r="12" spans="1:9" x14ac:dyDescent="0.2">
      <c r="A12" s="8" t="s">
        <v>19</v>
      </c>
      <c r="B12" s="8"/>
      <c r="C12" s="10"/>
      <c r="D12" s="10"/>
      <c r="E12" s="10"/>
      <c r="F12" s="10"/>
      <c r="G12" s="10"/>
      <c r="H12" s="10"/>
      <c r="I12" s="10"/>
    </row>
    <row r="13" spans="1:9" x14ac:dyDescent="0.2">
      <c r="A13" s="8" t="s">
        <v>20</v>
      </c>
      <c r="B13" s="8"/>
      <c r="C13" s="10"/>
      <c r="D13" s="10"/>
      <c r="E13" s="10"/>
      <c r="F13" s="8" t="s">
        <v>21</v>
      </c>
      <c r="G13" s="13" t="s">
        <v>22</v>
      </c>
      <c r="H13" s="14" t="s">
        <v>15</v>
      </c>
      <c r="I13" s="10"/>
    </row>
    <row r="14" spans="1:9" x14ac:dyDescent="0.2">
      <c r="A14" s="8" t="s">
        <v>23</v>
      </c>
      <c r="B14" s="8"/>
      <c r="C14" s="10"/>
      <c r="D14" s="10"/>
      <c r="E14" s="10"/>
      <c r="F14" s="8" t="s">
        <v>24</v>
      </c>
      <c r="G14" s="13" t="s">
        <v>22</v>
      </c>
      <c r="H14" s="14" t="s">
        <v>15</v>
      </c>
      <c r="I14" s="10"/>
    </row>
    <row r="15" spans="1:9" x14ac:dyDescent="0.2">
      <c r="A15" s="8" t="s">
        <v>416</v>
      </c>
      <c r="B15" s="8"/>
      <c r="C15" s="10"/>
      <c r="D15" s="10"/>
      <c r="E15" s="10"/>
      <c r="F15" s="8" t="s">
        <v>267</v>
      </c>
      <c r="G15" s="10"/>
      <c r="H15" s="10"/>
      <c r="I15" s="10"/>
    </row>
    <row r="17" spans="1:9" x14ac:dyDescent="0.2">
      <c r="A17" s="21" t="s">
        <v>71</v>
      </c>
      <c r="B17" s="8"/>
      <c r="C17" s="10"/>
      <c r="D17" s="10"/>
      <c r="E17" s="10"/>
      <c r="F17" s="10"/>
      <c r="G17" s="10"/>
      <c r="H17" s="10"/>
      <c r="I17" s="10"/>
    </row>
    <row r="18" spans="1:9" x14ac:dyDescent="0.2">
      <c r="A18" s="8" t="s">
        <v>19</v>
      </c>
      <c r="B18" s="8"/>
      <c r="C18" s="10"/>
      <c r="D18" s="10"/>
      <c r="E18" s="10"/>
      <c r="F18" s="10"/>
      <c r="G18" s="10"/>
      <c r="H18" s="10"/>
      <c r="I18" s="10"/>
    </row>
    <row r="19" spans="1:9" x14ac:dyDescent="0.2">
      <c r="A19" s="8" t="s">
        <v>20</v>
      </c>
      <c r="B19" s="8"/>
      <c r="C19" s="10"/>
      <c r="D19" s="10"/>
      <c r="E19" s="10"/>
      <c r="F19" s="8" t="s">
        <v>21</v>
      </c>
      <c r="G19" s="13" t="s">
        <v>22</v>
      </c>
      <c r="H19" s="14" t="s">
        <v>15</v>
      </c>
      <c r="I19" s="10"/>
    </row>
    <row r="20" spans="1:9" x14ac:dyDescent="0.2">
      <c r="A20" s="8" t="s">
        <v>23</v>
      </c>
      <c r="B20" s="8"/>
      <c r="C20" s="10"/>
      <c r="D20" s="10"/>
      <c r="E20" s="10"/>
      <c r="F20" s="8" t="s">
        <v>24</v>
      </c>
      <c r="G20" s="13" t="s">
        <v>22</v>
      </c>
      <c r="H20" s="14" t="s">
        <v>15</v>
      </c>
      <c r="I20" s="10"/>
    </row>
    <row r="21" spans="1:9" x14ac:dyDescent="0.2">
      <c r="A21" s="8" t="s">
        <v>416</v>
      </c>
      <c r="B21" s="8"/>
      <c r="C21" s="10"/>
      <c r="D21" s="10"/>
      <c r="E21" s="10"/>
      <c r="F21" s="8" t="s">
        <v>267</v>
      </c>
      <c r="G21" s="10"/>
      <c r="H21" s="10"/>
      <c r="I21" s="10"/>
    </row>
    <row r="23" spans="1:9" x14ac:dyDescent="0.2">
      <c r="A23" s="21" t="s">
        <v>73</v>
      </c>
      <c r="B23" s="8"/>
      <c r="C23" s="10"/>
      <c r="D23" s="10"/>
      <c r="E23" s="10"/>
      <c r="F23" s="10"/>
      <c r="G23" s="10"/>
      <c r="H23" s="10"/>
      <c r="I23" s="10"/>
    </row>
    <row r="24" spans="1:9" x14ac:dyDescent="0.2">
      <c r="A24" s="8" t="s">
        <v>19</v>
      </c>
      <c r="B24" s="8"/>
      <c r="C24" s="10"/>
      <c r="D24" s="10"/>
      <c r="E24" s="10"/>
      <c r="F24" s="10"/>
      <c r="G24" s="10"/>
      <c r="H24" s="10"/>
      <c r="I24" s="10"/>
    </row>
    <row r="25" spans="1:9" x14ac:dyDescent="0.2">
      <c r="A25" s="8" t="s">
        <v>20</v>
      </c>
      <c r="B25" s="8"/>
      <c r="C25" s="10"/>
      <c r="D25" s="10"/>
      <c r="E25" s="10"/>
      <c r="F25" s="8" t="s">
        <v>21</v>
      </c>
      <c r="G25" s="13" t="s">
        <v>22</v>
      </c>
      <c r="H25" s="14" t="s">
        <v>15</v>
      </c>
      <c r="I25" s="10"/>
    </row>
    <row r="26" spans="1:9" x14ac:dyDescent="0.2">
      <c r="A26" s="8" t="s">
        <v>23</v>
      </c>
      <c r="B26" s="8"/>
      <c r="C26" s="10"/>
      <c r="D26" s="10"/>
      <c r="E26" s="10"/>
      <c r="F26" s="8" t="s">
        <v>24</v>
      </c>
      <c r="G26" s="13" t="s">
        <v>22</v>
      </c>
      <c r="H26" s="14" t="s">
        <v>15</v>
      </c>
      <c r="I26" s="10"/>
    </row>
    <row r="27" spans="1:9" x14ac:dyDescent="0.2">
      <c r="A27" s="8" t="s">
        <v>416</v>
      </c>
      <c r="B27" s="8"/>
      <c r="C27" s="10"/>
      <c r="D27" s="10"/>
      <c r="E27" s="10"/>
      <c r="F27" s="8" t="s">
        <v>267</v>
      </c>
      <c r="G27" s="10"/>
      <c r="H27" s="10"/>
      <c r="I27" s="10"/>
    </row>
    <row r="29" spans="1:9" x14ac:dyDescent="0.2">
      <c r="A29" s="21" t="s">
        <v>74</v>
      </c>
      <c r="B29" s="8"/>
      <c r="C29" s="10"/>
      <c r="D29" s="10"/>
      <c r="E29" s="10"/>
      <c r="F29" s="10"/>
      <c r="G29" s="10"/>
      <c r="H29" s="10"/>
      <c r="I29" s="10"/>
    </row>
    <row r="30" spans="1:9" x14ac:dyDescent="0.2">
      <c r="A30" s="8" t="s">
        <v>19</v>
      </c>
      <c r="B30" s="8"/>
      <c r="C30" s="10"/>
      <c r="D30" s="10"/>
      <c r="E30" s="10"/>
      <c r="F30" s="10"/>
      <c r="G30" s="10"/>
      <c r="H30" s="10"/>
      <c r="I30" s="10"/>
    </row>
    <row r="31" spans="1:9" x14ac:dyDescent="0.2">
      <c r="A31" s="8" t="s">
        <v>20</v>
      </c>
      <c r="B31" s="8"/>
      <c r="C31" s="10"/>
      <c r="D31" s="10"/>
      <c r="E31" s="10"/>
      <c r="F31" s="8" t="s">
        <v>21</v>
      </c>
      <c r="G31" s="13" t="s">
        <v>22</v>
      </c>
      <c r="H31" s="14" t="s">
        <v>15</v>
      </c>
      <c r="I31" s="10"/>
    </row>
    <row r="32" spans="1:9" x14ac:dyDescent="0.2">
      <c r="A32" s="8" t="s">
        <v>23</v>
      </c>
      <c r="B32" s="8"/>
      <c r="C32" s="10"/>
      <c r="D32" s="10"/>
      <c r="E32" s="10"/>
      <c r="F32" s="8" t="s">
        <v>24</v>
      </c>
      <c r="G32" s="13" t="s">
        <v>22</v>
      </c>
      <c r="H32" s="14" t="s">
        <v>15</v>
      </c>
      <c r="I32" s="10"/>
    </row>
    <row r="33" spans="1:9" x14ac:dyDescent="0.2">
      <c r="A33" s="8" t="s">
        <v>416</v>
      </c>
      <c r="B33" s="8"/>
      <c r="C33" s="10"/>
      <c r="D33" s="10"/>
      <c r="E33" s="10"/>
      <c r="F33" s="8" t="s">
        <v>267</v>
      </c>
      <c r="G33" s="10"/>
      <c r="H33" s="10"/>
      <c r="I33" s="10"/>
    </row>
    <row r="34" spans="1:9" x14ac:dyDescent="0.2">
      <c r="F34" s="8"/>
    </row>
    <row r="35" spans="1:9" x14ac:dyDescent="0.2">
      <c r="A35" s="21" t="s">
        <v>75</v>
      </c>
      <c r="B35" s="8"/>
      <c r="C35" s="10"/>
      <c r="D35" s="10"/>
      <c r="E35" s="10"/>
      <c r="F35" s="10"/>
      <c r="G35" s="10"/>
      <c r="H35" s="10"/>
      <c r="I35" s="10"/>
    </row>
    <row r="36" spans="1:9" x14ac:dyDescent="0.2">
      <c r="A36" s="8" t="s">
        <v>19</v>
      </c>
      <c r="B36" s="8"/>
      <c r="C36" s="10"/>
      <c r="D36" s="10"/>
      <c r="E36" s="10"/>
      <c r="F36" s="10"/>
      <c r="G36" s="10"/>
      <c r="H36" s="10"/>
      <c r="I36" s="10"/>
    </row>
    <row r="37" spans="1:9" x14ac:dyDescent="0.2">
      <c r="A37" s="8" t="s">
        <v>20</v>
      </c>
      <c r="B37" s="8"/>
      <c r="C37" s="10"/>
      <c r="D37" s="10"/>
      <c r="E37" s="10"/>
      <c r="F37" s="8" t="s">
        <v>21</v>
      </c>
      <c r="G37" s="13" t="s">
        <v>22</v>
      </c>
      <c r="H37" s="14" t="s">
        <v>15</v>
      </c>
      <c r="I37" s="10"/>
    </row>
    <row r="38" spans="1:9" x14ac:dyDescent="0.2">
      <c r="A38" s="8" t="s">
        <v>23</v>
      </c>
      <c r="B38" s="8"/>
      <c r="C38" s="10"/>
      <c r="D38" s="10"/>
      <c r="E38" s="10"/>
      <c r="F38" s="8" t="s">
        <v>24</v>
      </c>
      <c r="G38" s="13" t="s">
        <v>22</v>
      </c>
      <c r="H38" s="14" t="s">
        <v>15</v>
      </c>
      <c r="I38" s="10"/>
    </row>
    <row r="39" spans="1:9" x14ac:dyDescent="0.2">
      <c r="A39" s="8" t="s">
        <v>416</v>
      </c>
      <c r="B39" s="8"/>
      <c r="C39" s="10"/>
      <c r="D39" s="10"/>
      <c r="E39" s="10"/>
      <c r="F39" s="8" t="s">
        <v>267</v>
      </c>
      <c r="G39" s="10"/>
      <c r="H39" s="10"/>
      <c r="I39" s="10"/>
    </row>
    <row r="40" spans="1:9" x14ac:dyDescent="0.2">
      <c r="F40" s="8"/>
    </row>
    <row r="41" spans="1:9" x14ac:dyDescent="0.2">
      <c r="A41" s="21" t="s">
        <v>76</v>
      </c>
      <c r="B41" s="8"/>
      <c r="C41" s="10"/>
      <c r="D41" s="10"/>
      <c r="E41" s="10"/>
      <c r="F41" s="10"/>
      <c r="G41" s="10"/>
      <c r="H41" s="10"/>
      <c r="I41" s="10"/>
    </row>
    <row r="42" spans="1:9" x14ac:dyDescent="0.2">
      <c r="A42" s="8" t="s">
        <v>19</v>
      </c>
      <c r="B42" s="8"/>
      <c r="C42" s="10"/>
      <c r="D42" s="10"/>
      <c r="E42" s="10"/>
      <c r="F42" s="10"/>
      <c r="G42" s="10"/>
      <c r="H42" s="10"/>
      <c r="I42" s="10"/>
    </row>
    <row r="43" spans="1:9" x14ac:dyDescent="0.2">
      <c r="A43" s="8" t="s">
        <v>20</v>
      </c>
      <c r="B43" s="8"/>
      <c r="C43" s="10"/>
      <c r="D43" s="10"/>
      <c r="E43" s="10"/>
      <c r="F43" s="8" t="s">
        <v>21</v>
      </c>
      <c r="G43" s="13" t="s">
        <v>22</v>
      </c>
      <c r="H43" s="14" t="s">
        <v>15</v>
      </c>
      <c r="I43" s="10"/>
    </row>
    <row r="44" spans="1:9" x14ac:dyDescent="0.2">
      <c r="A44" s="8" t="s">
        <v>23</v>
      </c>
      <c r="B44" s="8"/>
      <c r="C44" s="10"/>
      <c r="D44" s="10"/>
      <c r="E44" s="10"/>
      <c r="F44" s="8" t="s">
        <v>24</v>
      </c>
      <c r="G44" s="13" t="s">
        <v>22</v>
      </c>
      <c r="H44" s="14" t="s">
        <v>15</v>
      </c>
      <c r="I44" s="10"/>
    </row>
    <row r="45" spans="1:9" x14ac:dyDescent="0.2">
      <c r="A45" s="8" t="s">
        <v>416</v>
      </c>
      <c r="B45" s="8"/>
      <c r="C45" s="10"/>
      <c r="D45" s="10"/>
      <c r="E45" s="10"/>
      <c r="F45" s="8" t="s">
        <v>267</v>
      </c>
      <c r="G45" s="10"/>
      <c r="H45" s="10"/>
      <c r="I45" s="10"/>
    </row>
    <row r="46" spans="1:9" x14ac:dyDescent="0.2">
      <c r="F46" s="8"/>
    </row>
    <row r="47" spans="1:9" x14ac:dyDescent="0.2">
      <c r="A47" s="21" t="s">
        <v>72</v>
      </c>
      <c r="B47" s="8"/>
      <c r="C47" s="10"/>
      <c r="D47" s="10"/>
      <c r="E47" s="10"/>
      <c r="F47" s="10"/>
      <c r="G47" s="10"/>
      <c r="H47" s="10"/>
      <c r="I47" s="10"/>
    </row>
    <row r="48" spans="1:9" x14ac:dyDescent="0.2">
      <c r="A48" s="8" t="s">
        <v>19</v>
      </c>
      <c r="B48" s="8"/>
      <c r="C48" s="10"/>
      <c r="D48" s="10"/>
      <c r="E48" s="10"/>
      <c r="F48" s="10"/>
      <c r="G48" s="10"/>
      <c r="H48" s="10"/>
      <c r="I48" s="10"/>
    </row>
    <row r="49" spans="1:9" x14ac:dyDescent="0.2">
      <c r="A49" s="8" t="s">
        <v>20</v>
      </c>
      <c r="B49" s="8"/>
      <c r="C49" s="10"/>
      <c r="D49" s="10"/>
      <c r="E49" s="10"/>
      <c r="F49" s="8" t="s">
        <v>21</v>
      </c>
      <c r="G49" s="13" t="s">
        <v>22</v>
      </c>
      <c r="H49" s="14" t="s">
        <v>15</v>
      </c>
      <c r="I49" s="10"/>
    </row>
    <row r="50" spans="1:9" x14ac:dyDescent="0.2">
      <c r="A50" s="8" t="s">
        <v>23</v>
      </c>
      <c r="B50" s="8"/>
      <c r="C50" s="10"/>
      <c r="D50" s="10"/>
      <c r="E50" s="10"/>
      <c r="F50" s="8" t="s">
        <v>24</v>
      </c>
      <c r="G50" s="13" t="s">
        <v>22</v>
      </c>
      <c r="H50" s="14" t="s">
        <v>15</v>
      </c>
      <c r="I50" s="10"/>
    </row>
    <row r="51" spans="1:9" x14ac:dyDescent="0.2">
      <c r="A51" s="8" t="s">
        <v>416</v>
      </c>
      <c r="B51" s="8"/>
      <c r="C51" s="10"/>
      <c r="D51" s="10"/>
      <c r="E51" s="10"/>
      <c r="F51" s="8" t="s">
        <v>267</v>
      </c>
      <c r="G51" s="10"/>
      <c r="H51" s="10"/>
      <c r="I51" s="10"/>
    </row>
    <row r="53" spans="1:9" x14ac:dyDescent="0.2">
      <c r="A53" s="557" t="s">
        <v>269</v>
      </c>
      <c r="B53" s="557"/>
      <c r="C53" s="10"/>
      <c r="D53" s="10"/>
      <c r="E53" s="10"/>
      <c r="F53" s="10"/>
      <c r="G53" s="10"/>
      <c r="H53" s="10"/>
      <c r="I53" s="10"/>
    </row>
    <row r="54" spans="1:9" x14ac:dyDescent="0.2">
      <c r="A54" s="8" t="s">
        <v>19</v>
      </c>
      <c r="B54" s="8"/>
      <c r="C54" s="10"/>
      <c r="D54" s="10"/>
      <c r="E54" s="10"/>
      <c r="F54" s="10"/>
      <c r="G54" s="10"/>
      <c r="H54" s="10"/>
      <c r="I54" s="10"/>
    </row>
    <row r="55" spans="1:9" x14ac:dyDescent="0.2">
      <c r="A55" s="8" t="s">
        <v>20</v>
      </c>
      <c r="B55" s="8"/>
      <c r="C55" s="10"/>
      <c r="D55" s="10"/>
      <c r="E55" s="10"/>
      <c r="F55" s="8" t="s">
        <v>21</v>
      </c>
      <c r="G55" s="13" t="s">
        <v>22</v>
      </c>
      <c r="H55" s="14" t="s">
        <v>15</v>
      </c>
      <c r="I55" s="10"/>
    </row>
    <row r="56" spans="1:9" x14ac:dyDescent="0.2">
      <c r="A56" s="8" t="s">
        <v>23</v>
      </c>
      <c r="B56" s="8"/>
      <c r="C56" s="10"/>
      <c r="D56" s="10"/>
      <c r="E56" s="10"/>
      <c r="F56" s="8" t="s">
        <v>24</v>
      </c>
      <c r="G56" s="13" t="s">
        <v>22</v>
      </c>
      <c r="H56" s="14" t="s">
        <v>15</v>
      </c>
      <c r="I56" s="10"/>
    </row>
    <row r="57" spans="1:9" x14ac:dyDescent="0.2">
      <c r="A57" s="8" t="s">
        <v>416</v>
      </c>
      <c r="B57" s="8"/>
      <c r="C57" s="10"/>
      <c r="D57" s="10"/>
      <c r="E57" s="10"/>
      <c r="F57" s="8" t="s">
        <v>267</v>
      </c>
      <c r="G57" s="10"/>
      <c r="H57" s="10"/>
      <c r="I57" s="10"/>
    </row>
    <row r="58" spans="1:9" x14ac:dyDescent="0.2">
      <c r="A58" s="8"/>
      <c r="B58" s="8"/>
      <c r="C58" s="29"/>
      <c r="D58" s="29"/>
      <c r="E58" s="29"/>
      <c r="F58" s="8"/>
      <c r="G58" s="29"/>
      <c r="H58" s="29"/>
      <c r="I58" s="29"/>
    </row>
    <row r="59" spans="1:9" x14ac:dyDescent="0.2">
      <c r="A59" s="21" t="s">
        <v>462</v>
      </c>
      <c r="B59" s="8"/>
      <c r="C59" s="52"/>
      <c r="D59" s="52"/>
      <c r="E59" s="52"/>
      <c r="F59" s="52"/>
      <c r="G59" s="52"/>
      <c r="H59" s="52"/>
      <c r="I59" s="52"/>
    </row>
    <row r="60" spans="1:9" x14ac:dyDescent="0.2">
      <c r="A60" s="8" t="s">
        <v>19</v>
      </c>
      <c r="B60" s="8"/>
      <c r="C60" s="10"/>
      <c r="D60" s="10"/>
      <c r="E60" s="10"/>
      <c r="F60" s="10"/>
      <c r="G60" s="10"/>
      <c r="H60" s="10"/>
      <c r="I60" s="10"/>
    </row>
    <row r="61" spans="1:9" x14ac:dyDescent="0.2">
      <c r="A61" s="8" t="s">
        <v>20</v>
      </c>
      <c r="B61" s="8"/>
      <c r="C61" s="10"/>
      <c r="D61" s="10"/>
      <c r="E61" s="10"/>
      <c r="F61" s="8" t="s">
        <v>21</v>
      </c>
      <c r="G61" s="13" t="s">
        <v>22</v>
      </c>
      <c r="H61" s="14" t="s">
        <v>15</v>
      </c>
      <c r="I61" s="10"/>
    </row>
    <row r="62" spans="1:9" x14ac:dyDescent="0.2">
      <c r="A62" s="8" t="s">
        <v>23</v>
      </c>
      <c r="B62" s="8"/>
      <c r="C62" s="10"/>
      <c r="D62" s="10"/>
      <c r="E62" s="10"/>
      <c r="F62" s="8" t="s">
        <v>24</v>
      </c>
      <c r="G62" s="13" t="s">
        <v>22</v>
      </c>
      <c r="H62" s="14" t="s">
        <v>15</v>
      </c>
      <c r="I62" s="10"/>
    </row>
    <row r="63" spans="1:9" x14ac:dyDescent="0.2">
      <c r="A63" s="8" t="s">
        <v>416</v>
      </c>
      <c r="B63" s="8"/>
      <c r="C63" s="10"/>
      <c r="D63" s="10"/>
      <c r="E63" s="10"/>
      <c r="F63" s="8" t="s">
        <v>267</v>
      </c>
      <c r="G63" s="10"/>
      <c r="H63" s="10"/>
      <c r="I63" s="10"/>
    </row>
    <row r="64" spans="1:9" x14ac:dyDescent="0.2">
      <c r="A64" s="8"/>
      <c r="B64" s="8"/>
      <c r="C64" s="29"/>
      <c r="D64" s="29"/>
      <c r="E64" s="29"/>
      <c r="F64" s="8"/>
      <c r="G64" s="29"/>
      <c r="H64" s="29"/>
      <c r="I64" s="29"/>
    </row>
    <row r="65" spans="1:9" x14ac:dyDescent="0.2">
      <c r="A65" s="30" t="s">
        <v>595</v>
      </c>
      <c r="B65" s="52"/>
      <c r="C65" s="52"/>
      <c r="D65" s="52"/>
      <c r="E65" s="52"/>
      <c r="F65" s="52"/>
      <c r="G65" s="52"/>
      <c r="H65" s="52"/>
      <c r="I65" s="52"/>
    </row>
    <row r="66" spans="1:9" x14ac:dyDescent="0.2">
      <c r="A66" s="21"/>
      <c r="B66" s="8"/>
      <c r="C66" s="29"/>
      <c r="D66" s="29"/>
      <c r="E66" s="29"/>
      <c r="F66" s="8"/>
      <c r="G66" s="29"/>
      <c r="H66" s="29"/>
      <c r="I66" s="29"/>
    </row>
    <row r="67" spans="1:9" x14ac:dyDescent="0.2">
      <c r="A67" s="21" t="s">
        <v>596</v>
      </c>
      <c r="B67" s="8"/>
      <c r="C67" s="52"/>
      <c r="D67" s="52"/>
      <c r="E67" s="52"/>
      <c r="F67" s="52"/>
      <c r="G67" s="52"/>
      <c r="H67" s="52"/>
      <c r="I67" s="52"/>
    </row>
    <row r="68" spans="1:9" x14ac:dyDescent="0.2">
      <c r="A68" s="8" t="s">
        <v>19</v>
      </c>
      <c r="B68" s="8"/>
      <c r="C68" s="10"/>
      <c r="D68" s="10"/>
      <c r="E68" s="10"/>
      <c r="F68" s="10"/>
      <c r="G68" s="10"/>
      <c r="H68" s="10"/>
      <c r="I68" s="10"/>
    </row>
    <row r="69" spans="1:9" x14ac:dyDescent="0.2">
      <c r="A69" s="8" t="s">
        <v>20</v>
      </c>
      <c r="B69" s="8"/>
      <c r="C69" s="10"/>
      <c r="D69" s="10"/>
      <c r="E69" s="10"/>
      <c r="F69" s="8" t="s">
        <v>21</v>
      </c>
      <c r="G69" s="13" t="s">
        <v>22</v>
      </c>
      <c r="H69" s="14" t="s">
        <v>15</v>
      </c>
      <c r="I69" s="10"/>
    </row>
    <row r="70" spans="1:9" x14ac:dyDescent="0.2">
      <c r="A70" s="8" t="s">
        <v>23</v>
      </c>
      <c r="B70" s="8"/>
      <c r="C70" s="10"/>
      <c r="D70" s="10"/>
      <c r="E70" s="10"/>
      <c r="F70" s="8" t="s">
        <v>24</v>
      </c>
      <c r="G70" s="13" t="s">
        <v>22</v>
      </c>
      <c r="H70" s="14" t="s">
        <v>15</v>
      </c>
      <c r="I70" s="10"/>
    </row>
    <row r="71" spans="1:9" x14ac:dyDescent="0.2">
      <c r="A71" s="8" t="s">
        <v>416</v>
      </c>
      <c r="B71" s="8"/>
      <c r="C71" s="10"/>
      <c r="D71" s="10"/>
      <c r="E71" s="10"/>
      <c r="F71" s="8" t="s">
        <v>267</v>
      </c>
      <c r="G71" s="10"/>
      <c r="H71" s="10"/>
      <c r="I71" s="10"/>
    </row>
    <row r="72" spans="1:9" x14ac:dyDescent="0.2">
      <c r="A72" s="8"/>
      <c r="B72" s="8"/>
      <c r="C72" s="29"/>
      <c r="D72" s="29"/>
      <c r="E72" s="29"/>
      <c r="F72" s="8"/>
      <c r="G72" s="29"/>
      <c r="H72" s="29"/>
      <c r="I72" s="29"/>
    </row>
    <row r="73" spans="1:9" x14ac:dyDescent="0.2">
      <c r="A73" s="21" t="s">
        <v>596</v>
      </c>
      <c r="B73" s="8"/>
      <c r="C73" s="52"/>
      <c r="D73" s="52"/>
      <c r="E73" s="52"/>
      <c r="F73" s="52"/>
      <c r="G73" s="52"/>
      <c r="H73" s="52"/>
      <c r="I73" s="52"/>
    </row>
    <row r="74" spans="1:9" x14ac:dyDescent="0.2">
      <c r="A74" s="8" t="s">
        <v>19</v>
      </c>
      <c r="B74" s="8"/>
      <c r="C74" s="10"/>
      <c r="D74" s="10"/>
      <c r="E74" s="10"/>
      <c r="F74" s="10"/>
      <c r="G74" s="10"/>
      <c r="H74" s="10"/>
      <c r="I74" s="10"/>
    </row>
    <row r="75" spans="1:9" x14ac:dyDescent="0.2">
      <c r="A75" s="8" t="s">
        <v>20</v>
      </c>
      <c r="B75" s="8"/>
      <c r="C75" s="10"/>
      <c r="D75" s="10"/>
      <c r="E75" s="10"/>
      <c r="F75" s="8" t="s">
        <v>21</v>
      </c>
      <c r="G75" s="13" t="s">
        <v>22</v>
      </c>
      <c r="H75" s="14" t="s">
        <v>15</v>
      </c>
      <c r="I75" s="10"/>
    </row>
    <row r="76" spans="1:9" x14ac:dyDescent="0.2">
      <c r="A76" s="8" t="s">
        <v>23</v>
      </c>
      <c r="B76" s="8"/>
      <c r="C76" s="10"/>
      <c r="D76" s="10"/>
      <c r="E76" s="10"/>
      <c r="F76" s="8" t="s">
        <v>24</v>
      </c>
      <c r="G76" s="13" t="s">
        <v>22</v>
      </c>
      <c r="H76" s="14" t="s">
        <v>15</v>
      </c>
      <c r="I76" s="10"/>
    </row>
    <row r="77" spans="1:9" x14ac:dyDescent="0.2">
      <c r="A77" s="8" t="s">
        <v>416</v>
      </c>
      <c r="B77" s="8"/>
      <c r="C77" s="10"/>
      <c r="D77" s="10"/>
      <c r="E77" s="10"/>
      <c r="F77" s="8" t="s">
        <v>267</v>
      </c>
      <c r="G77" s="10"/>
      <c r="H77" s="10"/>
      <c r="I77" s="10"/>
    </row>
    <row r="78" spans="1:9" x14ac:dyDescent="0.2">
      <c r="A78" s="8"/>
      <c r="B78" s="8"/>
      <c r="C78" s="29"/>
      <c r="D78" s="29"/>
      <c r="E78" s="29"/>
      <c r="F78" s="8"/>
      <c r="G78" s="29"/>
      <c r="H78" s="29"/>
      <c r="I78" s="29"/>
    </row>
    <row r="79" spans="1:9" x14ac:dyDescent="0.2">
      <c r="A79" s="21" t="s">
        <v>596</v>
      </c>
      <c r="B79" s="8"/>
      <c r="C79" s="52"/>
      <c r="D79" s="52"/>
      <c r="E79" s="52"/>
      <c r="F79" s="52"/>
      <c r="G79" s="52"/>
      <c r="H79" s="52"/>
      <c r="I79" s="52"/>
    </row>
    <row r="80" spans="1:9" x14ac:dyDescent="0.2">
      <c r="A80" s="8" t="s">
        <v>19</v>
      </c>
      <c r="B80" s="8"/>
      <c r="C80" s="10"/>
      <c r="D80" s="10"/>
      <c r="E80" s="10"/>
      <c r="F80" s="10"/>
      <c r="G80" s="10"/>
      <c r="H80" s="10"/>
      <c r="I80" s="10"/>
    </row>
    <row r="81" spans="1:9" x14ac:dyDescent="0.2">
      <c r="A81" s="8" t="s">
        <v>20</v>
      </c>
      <c r="B81" s="8"/>
      <c r="C81" s="10"/>
      <c r="D81" s="10"/>
      <c r="E81" s="10"/>
      <c r="F81" s="8" t="s">
        <v>21</v>
      </c>
      <c r="G81" s="13" t="s">
        <v>22</v>
      </c>
      <c r="H81" s="14" t="s">
        <v>15</v>
      </c>
      <c r="I81" s="10"/>
    </row>
    <row r="82" spans="1:9" x14ac:dyDescent="0.2">
      <c r="A82" s="8" t="s">
        <v>23</v>
      </c>
      <c r="B82" s="8"/>
      <c r="C82" s="10"/>
      <c r="D82" s="10"/>
      <c r="E82" s="10"/>
      <c r="F82" s="8" t="s">
        <v>24</v>
      </c>
      <c r="G82" s="13" t="s">
        <v>22</v>
      </c>
      <c r="H82" s="14" t="s">
        <v>15</v>
      </c>
      <c r="I82" s="10"/>
    </row>
    <row r="83" spans="1:9" x14ac:dyDescent="0.2">
      <c r="A83" s="8" t="s">
        <v>416</v>
      </c>
      <c r="B83" s="8"/>
      <c r="C83" s="10"/>
      <c r="D83" s="10"/>
      <c r="E83" s="10"/>
      <c r="F83" s="8" t="s">
        <v>267</v>
      </c>
      <c r="G83" s="10"/>
      <c r="H83" s="10"/>
      <c r="I83" s="10"/>
    </row>
    <row r="84" spans="1:9" x14ac:dyDescent="0.2">
      <c r="A84" s="8"/>
      <c r="B84" s="8"/>
      <c r="C84" s="29"/>
      <c r="D84" s="29"/>
      <c r="E84" s="29"/>
      <c r="F84" s="8"/>
      <c r="G84" s="29"/>
      <c r="H84" s="29"/>
      <c r="I84" s="29"/>
    </row>
    <row r="85" spans="1:9" x14ac:dyDescent="0.2">
      <c r="A85" s="21" t="s">
        <v>597</v>
      </c>
      <c r="B85" s="8"/>
      <c r="C85" s="52"/>
      <c r="D85" s="52"/>
      <c r="E85" s="52"/>
      <c r="F85" s="52"/>
      <c r="G85" s="52"/>
      <c r="H85" s="52"/>
      <c r="I85" s="52"/>
    </row>
    <row r="86" spans="1:9" x14ac:dyDescent="0.2">
      <c r="A86" s="8" t="s">
        <v>19</v>
      </c>
      <c r="B86" s="8"/>
      <c r="C86" s="10"/>
      <c r="D86" s="10"/>
      <c r="E86" s="10"/>
      <c r="F86" s="10"/>
      <c r="G86" s="10"/>
      <c r="H86" s="10"/>
      <c r="I86" s="10"/>
    </row>
    <row r="87" spans="1:9" x14ac:dyDescent="0.2">
      <c r="A87" s="8" t="s">
        <v>20</v>
      </c>
      <c r="B87" s="8"/>
      <c r="C87" s="10"/>
      <c r="D87" s="10"/>
      <c r="E87" s="10"/>
      <c r="F87" s="8" t="s">
        <v>21</v>
      </c>
      <c r="G87" s="13" t="s">
        <v>22</v>
      </c>
      <c r="H87" s="14" t="s">
        <v>15</v>
      </c>
      <c r="I87" s="10"/>
    </row>
    <row r="88" spans="1:9" x14ac:dyDescent="0.2">
      <c r="A88" s="8" t="s">
        <v>23</v>
      </c>
      <c r="B88" s="8"/>
      <c r="C88" s="10"/>
      <c r="D88" s="10"/>
      <c r="E88" s="10"/>
      <c r="F88" s="8" t="s">
        <v>24</v>
      </c>
      <c r="G88" s="13" t="s">
        <v>22</v>
      </c>
      <c r="H88" s="14" t="s">
        <v>15</v>
      </c>
      <c r="I88" s="10"/>
    </row>
    <row r="89" spans="1:9" x14ac:dyDescent="0.2">
      <c r="A89" s="8" t="s">
        <v>416</v>
      </c>
      <c r="B89" s="8"/>
      <c r="C89" s="10"/>
      <c r="D89" s="10"/>
      <c r="E89" s="10"/>
      <c r="F89" s="8" t="s">
        <v>267</v>
      </c>
      <c r="G89" s="10"/>
      <c r="H89" s="10"/>
      <c r="I89" s="10"/>
    </row>
    <row r="90" spans="1:9" x14ac:dyDescent="0.2">
      <c r="A90" s="8"/>
      <c r="B90" s="8"/>
      <c r="C90" s="29"/>
      <c r="D90" s="29"/>
      <c r="E90" s="29"/>
      <c r="F90" s="8"/>
      <c r="G90" s="29"/>
      <c r="H90" s="29"/>
      <c r="I90" s="29"/>
    </row>
    <row r="91" spans="1:9" x14ac:dyDescent="0.2">
      <c r="A91" s="30" t="s">
        <v>316</v>
      </c>
      <c r="B91" s="31"/>
      <c r="C91" s="31"/>
      <c r="D91" s="31"/>
      <c r="E91" s="31"/>
      <c r="F91" s="31"/>
      <c r="G91" s="31"/>
      <c r="H91" s="31"/>
      <c r="I91" s="31"/>
    </row>
    <row r="92" spans="1:9" x14ac:dyDescent="0.2">
      <c r="A92" s="8"/>
    </row>
    <row r="93" spans="1:9" ht="25.5" customHeight="1" x14ac:dyDescent="0.2">
      <c r="A93" s="558" t="s">
        <v>268</v>
      </c>
      <c r="B93" s="558"/>
      <c r="C93" s="558"/>
      <c r="D93" s="558"/>
      <c r="E93" s="558"/>
      <c r="F93" s="558"/>
      <c r="G93" s="558"/>
      <c r="H93" s="559"/>
      <c r="I93" s="27" t="s">
        <v>317</v>
      </c>
    </row>
    <row r="94" spans="1:9" x14ac:dyDescent="0.2">
      <c r="A94" s="10"/>
      <c r="B94" s="10"/>
      <c r="C94" s="10"/>
      <c r="D94" s="10"/>
      <c r="E94" s="10"/>
      <c r="F94" s="10"/>
      <c r="G94" s="10"/>
      <c r="H94" s="10"/>
      <c r="I94" s="10"/>
    </row>
    <row r="95" spans="1:9" x14ac:dyDescent="0.2">
      <c r="A95" s="10"/>
      <c r="B95" s="10"/>
      <c r="C95" s="10"/>
      <c r="D95" s="10"/>
      <c r="E95" s="10"/>
      <c r="F95" s="10"/>
      <c r="G95" s="10"/>
      <c r="H95" s="10"/>
      <c r="I95" s="10"/>
    </row>
    <row r="96" spans="1:9" x14ac:dyDescent="0.2">
      <c r="A96" s="10"/>
      <c r="B96" s="10"/>
      <c r="C96" s="10"/>
      <c r="D96" s="10"/>
      <c r="E96" s="10"/>
      <c r="F96" s="10"/>
      <c r="G96" s="10"/>
      <c r="H96" s="10"/>
      <c r="I96" s="10"/>
    </row>
    <row r="98" spans="1:9" ht="38.25" customHeight="1" x14ac:dyDescent="0.2">
      <c r="A98" s="560" t="s">
        <v>499</v>
      </c>
      <c r="B98" s="561"/>
      <c r="C98" s="561"/>
      <c r="D98" s="561"/>
      <c r="E98" s="561"/>
      <c r="F98" s="561"/>
      <c r="G98" s="561"/>
      <c r="H98" s="560"/>
      <c r="I98" s="27" t="s">
        <v>317</v>
      </c>
    </row>
    <row r="99" spans="1:9" x14ac:dyDescent="0.2">
      <c r="A99" s="54"/>
      <c r="B99" s="31"/>
      <c r="C99" s="31"/>
      <c r="D99" s="31"/>
      <c r="E99" s="31"/>
      <c r="F99" s="31"/>
      <c r="G99" s="31"/>
      <c r="H99" s="31"/>
      <c r="I99" s="10"/>
    </row>
    <row r="100" spans="1:9" x14ac:dyDescent="0.2">
      <c r="A100" s="10"/>
      <c r="B100" s="10"/>
      <c r="C100" s="10"/>
      <c r="D100" s="10"/>
      <c r="E100" s="10"/>
      <c r="F100" s="10"/>
      <c r="G100" s="10"/>
      <c r="H100" s="10"/>
      <c r="I100" s="10"/>
    </row>
    <row r="101" spans="1:9" x14ac:dyDescent="0.2">
      <c r="A101" s="10"/>
      <c r="B101" s="10"/>
      <c r="C101" s="10"/>
      <c r="D101" s="10"/>
      <c r="E101" s="10"/>
      <c r="F101" s="10"/>
      <c r="G101" s="10"/>
      <c r="H101" s="10"/>
      <c r="I101" s="10"/>
    </row>
    <row r="102" spans="1:9" x14ac:dyDescent="0.2">
      <c r="A102" s="56"/>
      <c r="B102" s="56"/>
      <c r="C102" s="56"/>
      <c r="D102" s="56"/>
      <c r="E102" s="56"/>
      <c r="F102" s="56"/>
      <c r="G102" s="56"/>
      <c r="H102" s="57"/>
      <c r="I102" s="8"/>
    </row>
    <row r="103" spans="1:9" ht="36.75" customHeight="1" x14ac:dyDescent="0.2">
      <c r="A103" s="559" t="s">
        <v>461</v>
      </c>
      <c r="B103" s="558"/>
      <c r="C103" s="558"/>
      <c r="D103" s="558"/>
      <c r="E103" s="558"/>
      <c r="F103" s="558"/>
      <c r="G103" s="558"/>
      <c r="H103" s="559"/>
      <c r="I103" s="27" t="s">
        <v>317</v>
      </c>
    </row>
    <row r="104" spans="1:9" ht="11.25" customHeight="1" x14ac:dyDescent="0.2">
      <c r="A104" s="152"/>
      <c r="B104" s="10"/>
      <c r="C104" s="10"/>
      <c r="D104" s="10"/>
      <c r="E104" s="10"/>
      <c r="F104" s="10"/>
      <c r="G104" s="10"/>
      <c r="H104" s="10"/>
      <c r="I104" s="10"/>
    </row>
    <row r="105" spans="1:9" x14ac:dyDescent="0.2">
      <c r="A105" s="10"/>
      <c r="B105" s="10"/>
      <c r="C105" s="10"/>
      <c r="D105" s="10"/>
      <c r="E105" s="10"/>
      <c r="F105" s="10"/>
      <c r="G105" s="10"/>
      <c r="H105" s="10"/>
      <c r="I105" s="10"/>
    </row>
    <row r="106" spans="1:9" x14ac:dyDescent="0.2">
      <c r="A106" s="10"/>
      <c r="B106" s="10"/>
      <c r="C106" s="10"/>
      <c r="D106" s="10"/>
      <c r="E106" s="10"/>
      <c r="F106" s="10"/>
      <c r="G106" s="10"/>
      <c r="H106" s="10"/>
      <c r="I106" s="10"/>
    </row>
    <row r="107" spans="1:9" x14ac:dyDescent="0.2">
      <c r="A107" s="56"/>
      <c r="B107" s="56"/>
      <c r="C107" s="56"/>
      <c r="D107" s="56"/>
      <c r="E107" s="56"/>
      <c r="F107" s="56"/>
      <c r="G107" s="56"/>
      <c r="H107" s="57"/>
      <c r="I107" s="8"/>
    </row>
    <row r="108" spans="1:9" ht="62.25" customHeight="1" x14ac:dyDescent="0.2">
      <c r="A108" s="559" t="s">
        <v>464</v>
      </c>
      <c r="B108" s="558"/>
      <c r="C108" s="558"/>
      <c r="D108" s="558"/>
      <c r="E108" s="558"/>
      <c r="F108" s="558"/>
      <c r="G108" s="558"/>
      <c r="H108" s="559"/>
      <c r="I108" s="27" t="s">
        <v>317</v>
      </c>
    </row>
    <row r="109" spans="1:9" x14ac:dyDescent="0.2">
      <c r="A109" s="52"/>
      <c r="B109" s="52"/>
      <c r="C109" s="52"/>
      <c r="D109" s="52"/>
      <c r="E109" s="52"/>
      <c r="F109" s="52"/>
      <c r="G109" s="52"/>
      <c r="H109" s="52"/>
      <c r="I109" s="52"/>
    </row>
    <row r="110" spans="1:9" x14ac:dyDescent="0.2">
      <c r="A110" s="104"/>
      <c r="B110" s="104"/>
      <c r="C110" s="104"/>
      <c r="D110" s="104"/>
      <c r="E110" s="104"/>
      <c r="F110" s="104"/>
      <c r="G110" s="104"/>
      <c r="H110" s="104"/>
      <c r="I110" s="104"/>
    </row>
    <row r="111" spans="1:9" x14ac:dyDescent="0.2">
      <c r="A111" s="57"/>
      <c r="B111" s="57"/>
      <c r="C111" s="57"/>
      <c r="D111" s="57"/>
      <c r="E111" s="57"/>
      <c r="F111" s="57"/>
      <c r="G111" s="57"/>
      <c r="H111" s="57"/>
      <c r="I111" s="57"/>
    </row>
    <row r="112" spans="1:9" ht="38.25" customHeight="1" x14ac:dyDescent="0.2">
      <c r="A112" s="560" t="s">
        <v>505</v>
      </c>
      <c r="B112" s="561"/>
      <c r="C112" s="561"/>
      <c r="D112" s="561"/>
      <c r="E112" s="561"/>
      <c r="F112" s="561"/>
      <c r="G112" s="561"/>
      <c r="H112" s="560"/>
      <c r="I112" s="27" t="s">
        <v>317</v>
      </c>
    </row>
    <row r="113" spans="1:9" x14ac:dyDescent="0.2">
      <c r="A113" s="10"/>
      <c r="B113" s="10"/>
      <c r="C113" s="10"/>
      <c r="D113" s="10"/>
      <c r="E113" s="10"/>
      <c r="F113" s="10"/>
      <c r="G113" s="10"/>
      <c r="H113" s="10"/>
      <c r="I113" s="10"/>
    </row>
    <row r="114" spans="1:9" x14ac:dyDescent="0.2">
      <c r="A114" s="10"/>
      <c r="B114" s="10"/>
      <c r="C114" s="10"/>
      <c r="D114" s="10"/>
      <c r="E114" s="10"/>
      <c r="F114" s="10"/>
      <c r="G114" s="10"/>
      <c r="H114" s="10"/>
      <c r="I114" s="10"/>
    </row>
    <row r="115" spans="1:9" x14ac:dyDescent="0.2">
      <c r="A115" s="10"/>
      <c r="B115" s="10"/>
      <c r="C115" s="10"/>
      <c r="D115" s="10"/>
      <c r="E115" s="10"/>
      <c r="F115" s="10"/>
      <c r="G115" s="10"/>
      <c r="H115" s="10"/>
      <c r="I115" s="10"/>
    </row>
    <row r="117" spans="1:9" s="292" customFormat="1" ht="38.25" customHeight="1" x14ac:dyDescent="0.2">
      <c r="A117" s="560" t="s">
        <v>506</v>
      </c>
      <c r="B117" s="561"/>
      <c r="C117" s="561"/>
      <c r="D117" s="561"/>
      <c r="E117" s="561"/>
      <c r="F117" s="561"/>
      <c r="G117" s="561"/>
      <c r="H117" s="560"/>
      <c r="I117" s="293" t="s">
        <v>317</v>
      </c>
    </row>
    <row r="118" spans="1:9" x14ac:dyDescent="0.2">
      <c r="A118" s="10"/>
      <c r="B118" s="10"/>
      <c r="C118" s="10"/>
      <c r="D118" s="10"/>
      <c r="E118" s="10"/>
      <c r="F118" s="10"/>
      <c r="G118" s="10"/>
      <c r="H118" s="10"/>
      <c r="I118" s="10"/>
    </row>
    <row r="119" spans="1:9" x14ac:dyDescent="0.2">
      <c r="A119" s="10"/>
      <c r="B119" s="10"/>
      <c r="C119" s="10"/>
      <c r="D119" s="10"/>
      <c r="E119" s="10"/>
      <c r="F119" s="10"/>
      <c r="G119" s="10"/>
      <c r="H119" s="10"/>
      <c r="I119" s="10"/>
    </row>
    <row r="120" spans="1:9" x14ac:dyDescent="0.2">
      <c r="A120" s="10"/>
      <c r="B120" s="10"/>
      <c r="C120" s="10"/>
      <c r="D120" s="10"/>
      <c r="E120" s="10"/>
      <c r="F120" s="10"/>
      <c r="G120" s="10"/>
      <c r="H120" s="10"/>
      <c r="I120" s="10"/>
    </row>
    <row r="122" spans="1:9" ht="39" customHeight="1" x14ac:dyDescent="0.2">
      <c r="A122" s="559" t="s">
        <v>465</v>
      </c>
      <c r="B122" s="558"/>
      <c r="C122" s="558"/>
      <c r="D122" s="558"/>
      <c r="E122" s="558"/>
      <c r="F122" s="558"/>
      <c r="G122" s="558"/>
      <c r="H122" s="559"/>
      <c r="I122" s="27" t="s">
        <v>317</v>
      </c>
    </row>
    <row r="123" spans="1:9" x14ac:dyDescent="0.2">
      <c r="A123" s="152"/>
      <c r="B123" s="10"/>
      <c r="C123" s="10"/>
      <c r="D123" s="10"/>
      <c r="E123" s="10"/>
      <c r="F123" s="10"/>
      <c r="G123" s="10"/>
      <c r="H123" s="10"/>
      <c r="I123" s="10"/>
    </row>
    <row r="124" spans="1:9" x14ac:dyDescent="0.2">
      <c r="A124" s="152"/>
      <c r="B124" s="10"/>
      <c r="C124" s="10"/>
      <c r="D124" s="10"/>
      <c r="E124" s="10"/>
      <c r="F124" s="10"/>
      <c r="G124" s="10"/>
      <c r="H124" s="10"/>
      <c r="I124" s="10"/>
    </row>
    <row r="125" spans="1:9" x14ac:dyDescent="0.2">
      <c r="A125" s="264"/>
      <c r="B125" s="16"/>
      <c r="C125" s="16"/>
      <c r="D125" s="16"/>
      <c r="E125" s="16"/>
      <c r="F125" s="16"/>
      <c r="G125" s="16"/>
      <c r="H125" s="16"/>
      <c r="I125" s="16"/>
    </row>
    <row r="126" spans="1:9" x14ac:dyDescent="0.2">
      <c r="A126" s="57"/>
      <c r="B126" s="57"/>
      <c r="C126" s="57"/>
      <c r="D126" s="57"/>
      <c r="E126" s="57"/>
      <c r="F126" s="57"/>
      <c r="G126" s="57"/>
      <c r="H126" s="57"/>
      <c r="I126" s="57"/>
    </row>
    <row r="127" spans="1:9" ht="54.75" customHeight="1" x14ac:dyDescent="0.2">
      <c r="A127" s="555" t="s">
        <v>473</v>
      </c>
      <c r="B127" s="556"/>
      <c r="C127" s="556"/>
      <c r="D127" s="556"/>
      <c r="E127" s="556"/>
      <c r="F127" s="556"/>
      <c r="G127" s="556"/>
      <c r="H127" s="555"/>
      <c r="I127" s="27" t="s">
        <v>317</v>
      </c>
    </row>
    <row r="128" spans="1:9" x14ac:dyDescent="0.2">
      <c r="A128" s="10"/>
      <c r="B128" s="10"/>
      <c r="C128" s="10"/>
      <c r="D128" s="10"/>
      <c r="E128" s="10"/>
      <c r="F128" s="10"/>
      <c r="G128" s="10"/>
      <c r="H128" s="10"/>
      <c r="I128" s="10"/>
    </row>
    <row r="129" spans="1:9" x14ac:dyDescent="0.2">
      <c r="A129" s="10"/>
      <c r="B129" s="10"/>
      <c r="C129" s="10"/>
      <c r="D129" s="10"/>
      <c r="E129" s="10"/>
      <c r="F129" s="10"/>
      <c r="G129" s="10"/>
      <c r="H129" s="10"/>
      <c r="I129" s="10"/>
    </row>
    <row r="130" spans="1:9" x14ac:dyDescent="0.2">
      <c r="A130" s="10"/>
      <c r="B130" s="10"/>
      <c r="C130" s="10"/>
      <c r="D130" s="10"/>
      <c r="E130" s="10"/>
      <c r="F130" s="10"/>
      <c r="G130" s="10"/>
      <c r="H130" s="10"/>
      <c r="I130" s="10"/>
    </row>
    <row r="131" spans="1:9" x14ac:dyDescent="0.2">
      <c r="A131" s="22" t="s">
        <v>507</v>
      </c>
      <c r="B131" s="29"/>
      <c r="C131" s="29"/>
      <c r="D131" s="29"/>
      <c r="E131" s="29"/>
      <c r="F131" s="29"/>
      <c r="G131" s="29"/>
      <c r="H131" s="29"/>
    </row>
    <row r="132" spans="1:9" x14ac:dyDescent="0.2">
      <c r="A132" s="158"/>
      <c r="B132" s="57"/>
      <c r="C132" s="57"/>
      <c r="D132" s="57"/>
      <c r="E132" s="57"/>
      <c r="F132" s="57"/>
      <c r="G132" s="57"/>
      <c r="H132" s="57"/>
      <c r="I132" s="57"/>
    </row>
    <row r="133" spans="1:9" x14ac:dyDescent="0.2">
      <c r="A133" s="158"/>
      <c r="B133" s="57"/>
      <c r="C133" s="57"/>
      <c r="D133" s="57"/>
      <c r="E133" s="57"/>
      <c r="F133" s="57"/>
      <c r="G133" s="57"/>
      <c r="H133" s="57"/>
      <c r="I133" s="57"/>
    </row>
    <row r="134" spans="1:9" x14ac:dyDescent="0.2">
      <c r="A134" s="158"/>
      <c r="B134" s="57"/>
      <c r="C134" s="57"/>
      <c r="D134" s="57"/>
      <c r="E134" s="57"/>
      <c r="F134" s="57"/>
      <c r="G134" s="57"/>
      <c r="H134" s="57"/>
      <c r="I134" s="57"/>
    </row>
    <row r="135" spans="1:9" s="175" customFormat="1" ht="24.75" customHeight="1" x14ac:dyDescent="0.2">
      <c r="A135" s="158"/>
      <c r="B135" s="57"/>
      <c r="C135" s="57"/>
      <c r="D135" s="57"/>
      <c r="E135" s="57"/>
      <c r="F135" s="57"/>
      <c r="G135" s="57"/>
      <c r="H135" s="57"/>
      <c r="I135" s="57"/>
    </row>
    <row r="136" spans="1:9" s="294" customFormat="1" x14ac:dyDescent="0.2"/>
    <row r="137" spans="1:9" s="294" customFormat="1" x14ac:dyDescent="0.2"/>
    <row r="138" spans="1:9" s="294" customFormat="1" x14ac:dyDescent="0.2">
      <c r="A138" s="6"/>
      <c r="B138" s="6"/>
      <c r="C138" s="6"/>
      <c r="D138" s="6"/>
      <c r="E138" s="6"/>
      <c r="F138" s="6"/>
      <c r="G138" s="6"/>
      <c r="H138" s="6"/>
      <c r="I138" s="6"/>
    </row>
    <row r="139" spans="1:9" s="294" customFormat="1" x14ac:dyDescent="0.2">
      <c r="A139" s="6"/>
      <c r="B139" s="6"/>
      <c r="C139" s="6"/>
      <c r="D139" s="6"/>
      <c r="E139" s="6"/>
      <c r="F139" s="6"/>
      <c r="G139" s="6"/>
      <c r="H139" s="6"/>
      <c r="I139" s="6"/>
    </row>
    <row r="140" spans="1:9" s="57" customFormat="1" x14ac:dyDescent="0.2">
      <c r="A140" s="6"/>
      <c r="B140" s="6"/>
      <c r="C140" s="6"/>
      <c r="D140" s="6"/>
      <c r="E140" s="6"/>
      <c r="F140" s="6"/>
      <c r="G140" s="6"/>
      <c r="H140" s="6"/>
      <c r="I140" s="6"/>
    </row>
    <row r="141" spans="1:9" s="57" customFormat="1" x14ac:dyDescent="0.2">
      <c r="A141" s="6"/>
      <c r="B141" s="6"/>
      <c r="C141" s="6"/>
      <c r="D141" s="6"/>
      <c r="E141" s="6"/>
      <c r="F141" s="6"/>
      <c r="G141" s="6"/>
      <c r="H141" s="6"/>
      <c r="I141" s="6"/>
    </row>
    <row r="142" spans="1:9" s="57" customFormat="1" x14ac:dyDescent="0.2">
      <c r="A142" s="6"/>
      <c r="B142" s="6"/>
      <c r="C142" s="6"/>
      <c r="D142" s="6"/>
      <c r="E142" s="6"/>
      <c r="F142" s="6"/>
      <c r="G142" s="6"/>
      <c r="H142" s="6"/>
      <c r="I142" s="6"/>
    </row>
    <row r="143" spans="1:9" s="57" customFormat="1" x14ac:dyDescent="0.2">
      <c r="A143" s="6"/>
      <c r="B143" s="6"/>
      <c r="C143" s="6"/>
      <c r="D143" s="6"/>
      <c r="E143" s="6"/>
      <c r="F143" s="6"/>
      <c r="G143" s="6"/>
      <c r="H143" s="6"/>
      <c r="I143" s="6"/>
    </row>
    <row r="144" spans="1:9" s="57" customFormat="1" x14ac:dyDescent="0.2">
      <c r="A144" s="6"/>
      <c r="B144" s="6"/>
      <c r="C144" s="6"/>
      <c r="D144" s="6"/>
      <c r="E144" s="6"/>
      <c r="F144" s="6"/>
      <c r="G144" s="6"/>
      <c r="H144" s="6"/>
      <c r="I144" s="6"/>
    </row>
    <row r="145" spans="1:9" s="57" customFormat="1" x14ac:dyDescent="0.2">
      <c r="A145" s="6"/>
      <c r="B145" s="6"/>
      <c r="C145" s="6"/>
      <c r="D145" s="6"/>
      <c r="E145" s="6"/>
      <c r="F145" s="6"/>
      <c r="G145" s="6"/>
      <c r="H145" s="6"/>
      <c r="I145" s="6"/>
    </row>
    <row r="147" spans="1:9" s="175" customFormat="1" x14ac:dyDescent="0.2">
      <c r="A147" s="6"/>
      <c r="B147" s="6"/>
      <c r="C147" s="6"/>
      <c r="D147" s="6"/>
      <c r="E147" s="6"/>
      <c r="F147" s="6"/>
      <c r="G147" s="6"/>
      <c r="H147" s="6"/>
      <c r="I147" s="6"/>
    </row>
    <row r="165" spans="1:9" x14ac:dyDescent="0.2">
      <c r="A165"/>
    </row>
    <row r="166" spans="1:9" x14ac:dyDescent="0.2">
      <c r="H166" s="175"/>
      <c r="I166" s="175"/>
    </row>
  </sheetData>
  <customSheetViews>
    <customSheetView guid="{C39AB591-3723-49A0-B177-B840906E8341}" showPageBreaks="1" printArea="1" view="pageBreakPreview" topLeftCell="A76">
      <selection activeCell="A2" sqref="A2"/>
      <rowBreaks count="4" manualBreakCount="4">
        <brk id="61" max="16383" man="1"/>
        <brk id="92" max="16383" man="1"/>
        <brk id="139" max="16383" man="1"/>
        <brk id="198" max="8" man="1"/>
      </rowBreaks>
      <pageMargins left="0.5" right="0.5" top="0.5" bottom="0.75" header="0.5" footer="0.5"/>
      <pageSetup scale="82" firstPageNumber="4" orientation="portrait"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howPageBreaks="1" printArea="1" view="pageBreakPreview">
      <selection activeCell="D217" sqref="D217"/>
      <rowBreaks count="4" manualBreakCount="4">
        <brk id="55" max="16383" man="1"/>
        <brk id="86" max="16383" man="1"/>
        <brk id="127" max="16383" man="1"/>
        <brk id="192" max="8" man="1"/>
      </rowBreaks>
      <pageMargins left="0.5" right="0.5" top="0.5" bottom="0.75" header="0.5" footer="0.5"/>
      <pageSetup scale="82" firstPageNumber="4"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printArea="1" view="pageBreakPreview" showRuler="0" topLeftCell="A177">
      <selection activeCell="I184" sqref="I184"/>
      <rowBreaks count="4" manualBreakCount="4">
        <brk id="55" max="16383" man="1"/>
        <brk id="86" max="16383" man="1"/>
        <brk id="129" max="16383" man="1"/>
        <brk id="181" max="16383" man="1"/>
      </rowBreaks>
      <pageMargins left="0.5" right="0.5" top="0.5" bottom="0.75" header="0.5" footer="0.5"/>
      <pageSetup scale="90" firstPageNumber="4"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printArea="1" view="pageBreakPreview" showRuler="0" topLeftCell="A141">
      <selection activeCell="J158" sqref="J158"/>
      <rowBreaks count="4" manualBreakCount="4">
        <brk id="55" max="16383" man="1"/>
        <brk id="86" max="16383" man="1"/>
        <brk id="129" max="16383" man="1"/>
        <brk id="181" max="16383" man="1"/>
      </rowBreaks>
      <pageMargins left="0.5" right="0.5" top="0.5" bottom="0.75" header="0.5" footer="0.5"/>
      <pageSetup scale="92" firstPageNumber="4" orientation="portrait"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PageBreaks="1" view="pageBreakPreview" showRuler="0" topLeftCell="A58">
      <selection activeCell="J58" sqref="J58"/>
      <rowBreaks count="2" manualBreakCount="2">
        <brk id="52" max="16383" man="1"/>
        <brk id="91" max="16383" man="1"/>
      </rowBreaks>
      <pageMargins left="0.5" right="0.5" top="0.5" bottom="0.75" header="0.5" footer="0.5"/>
      <pageSetup scale="99" firstPageNumber="4" orientation="portrait" useFirstPageNumber="1" horizontalDpi="4294967292" r:id="rId6"/>
      <headerFooter alignWithMargins="0"/>
    </customSheetView>
    <customSheetView guid="{714B32FB-A92F-4F7C-8495-8C3BCEB888AE}" showPageBreaks="1" printArea="1" view="pageBreakPreview" showRuler="0">
      <selection activeCell="C26" sqref="C26"/>
      <rowBreaks count="4" manualBreakCount="4">
        <brk id="55" max="16383" man="1"/>
        <brk id="86" max="16383" man="1"/>
        <brk id="129" max="16383" man="1"/>
        <brk id="180" max="16383" man="1"/>
      </rowBreaks>
      <pageMargins left="0.5" right="0.5" top="0.5" bottom="0.75" header="0.5" footer="0.5"/>
      <pageSetup scale="92" firstPageNumber="4" orientation="portrait"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printArea="1" view="pageBreakPreview" showRuler="0" topLeftCell="A177">
      <selection activeCell="I184" sqref="I184"/>
      <rowBreaks count="4" manualBreakCount="4">
        <brk id="55" max="16383" man="1"/>
        <brk id="86" max="16383" man="1"/>
        <brk id="129" max="16383" man="1"/>
        <brk id="181" max="16383" man="1"/>
      </rowBreaks>
      <pageMargins left="0.5" right="0.5" top="0.5" bottom="0.75" header="0.5" footer="0.5"/>
      <pageSetup scale="90" firstPageNumber="4" orientation="portrait"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printArea="1" view="pageBreakPreview">
      <selection activeCell="D217" sqref="D217"/>
      <rowBreaks count="4" manualBreakCount="4">
        <brk id="55" max="16383" man="1"/>
        <brk id="86" max="16383" man="1"/>
        <brk id="127" max="16383" man="1"/>
        <brk id="192" max="8" man="1"/>
      </rowBreaks>
      <pageMargins left="0.5" right="0.5" top="0.5" bottom="0.75" header="0.5" footer="0.5"/>
      <pageSetup scale="82" firstPageNumber="4"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printArea="1" view="pageBreakPreview">
      <selection activeCell="D217" sqref="D217"/>
      <rowBreaks count="4" manualBreakCount="4">
        <brk id="55" max="16383" man="1"/>
        <brk id="86" max="16383" man="1"/>
        <brk id="127" max="16383" man="1"/>
        <brk id="192" max="8" man="1"/>
      </rowBreaks>
      <pageMargins left="0.5" right="0.5" top="0.5" bottom="0.75" header="0.5" footer="0.5"/>
      <pageSetup scale="82" firstPageNumber="4"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howPageBreaks="1" printArea="1" view="pageBreakPreview" topLeftCell="A174">
      <selection activeCell="E184" sqref="E184"/>
      <rowBreaks count="4" manualBreakCount="4">
        <brk id="55" max="16383" man="1"/>
        <brk id="86" max="16383" man="1"/>
        <brk id="133" max="16383" man="1"/>
        <brk id="192" max="8" man="1"/>
      </rowBreaks>
      <pageMargins left="0.5" right="0.5" top="0.5" bottom="0.75" header="0.5" footer="0.5"/>
      <pageSetup scale="82" firstPageNumber="4"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s>
  <mergeCells count="9">
    <mergeCell ref="A127:H127"/>
    <mergeCell ref="A53:B53"/>
    <mergeCell ref="A93:H93"/>
    <mergeCell ref="A108:H108"/>
    <mergeCell ref="A122:H122"/>
    <mergeCell ref="A98:H98"/>
    <mergeCell ref="A117:H117"/>
    <mergeCell ref="A103:H103"/>
    <mergeCell ref="A112:H112"/>
  </mergeCells>
  <phoneticPr fontId="17" type="noConversion"/>
  <printOptions horizontalCentered="1"/>
  <pageMargins left="0.5" right="0.5" top="0.5" bottom="0.75" header="0.5" footer="0.5"/>
  <pageSetup scale="83" firstPageNumber="4" orientation="portrait" useFirstPageNumber="1" horizontalDpi="4294967292" r:id="rId14"/>
  <headerFooter alignWithMargins="0">
    <oddFooter>&amp;L&amp;"Times New Roman,Italic"&amp;8CDA Form 202 revised 10/25/16&amp;C&amp;"Times New Roman,Italic"&amp;9&amp;P&amp;R&amp;"Times New Roman,Italic"&amp;8&amp;A:&amp;D</oddFooter>
  </headerFooter>
  <rowBreaks count="2" manualBreakCount="2">
    <brk id="64"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V64"/>
  <sheetViews>
    <sheetView showZeros="0" view="pageLayout" zoomScaleNormal="90" zoomScaleSheetLayoutView="100" workbookViewId="0"/>
  </sheetViews>
  <sheetFormatPr defaultColWidth="11.83203125" defaultRowHeight="12.75" x14ac:dyDescent="0.2"/>
  <cols>
    <col min="1" max="7" width="11.83203125" style="8"/>
    <col min="8" max="9" width="13" style="8" customWidth="1"/>
    <col min="10" max="16384" width="11.83203125" style="8"/>
  </cols>
  <sheetData>
    <row r="1" spans="1:12" ht="19.5" x14ac:dyDescent="0.35">
      <c r="A1" s="61" t="s">
        <v>321</v>
      </c>
      <c r="B1" s="62"/>
      <c r="C1" s="62"/>
      <c r="D1" s="62"/>
      <c r="E1" s="62"/>
      <c r="F1" s="62"/>
      <c r="G1" s="62"/>
      <c r="H1" s="62"/>
      <c r="I1" s="62"/>
      <c r="J1" s="62"/>
      <c r="K1" s="62"/>
      <c r="L1" s="62"/>
    </row>
    <row r="2" spans="1:12" s="21" customFormat="1" x14ac:dyDescent="0.2">
      <c r="A2" s="50" t="s">
        <v>472</v>
      </c>
      <c r="B2" s="419">
        <f>GENERAL!B6</f>
        <v>0</v>
      </c>
      <c r="C2" s="317">
        <f>GENERAL!B6</f>
        <v>0</v>
      </c>
    </row>
    <row r="3" spans="1:12" x14ac:dyDescent="0.2">
      <c r="A3" s="30" t="s">
        <v>322</v>
      </c>
      <c r="B3" s="52"/>
      <c r="C3" s="52"/>
      <c r="D3" s="52"/>
      <c r="E3" s="52"/>
      <c r="F3" s="52"/>
      <c r="G3" s="52"/>
      <c r="H3" s="52"/>
      <c r="I3" s="52"/>
      <c r="J3" s="52"/>
      <c r="K3" s="52"/>
      <c r="L3" s="52"/>
    </row>
    <row r="5" spans="1:12" x14ac:dyDescent="0.2">
      <c r="A5" s="21" t="s">
        <v>323</v>
      </c>
    </row>
    <row r="6" spans="1:12" x14ac:dyDescent="0.2">
      <c r="A6" s="69"/>
      <c r="B6" s="67" t="s">
        <v>282</v>
      </c>
      <c r="C6" s="68"/>
      <c r="D6" s="70"/>
      <c r="E6" s="70" t="s">
        <v>324</v>
      </c>
      <c r="F6" s="71"/>
      <c r="G6" s="70"/>
      <c r="H6" s="70"/>
      <c r="I6" s="70"/>
      <c r="J6" s="70"/>
      <c r="K6" s="70"/>
      <c r="L6" s="70"/>
    </row>
    <row r="7" spans="1:12" ht="38.25" x14ac:dyDescent="0.2">
      <c r="A7" s="74" t="s">
        <v>512</v>
      </c>
      <c r="B7" s="72" t="s">
        <v>280</v>
      </c>
      <c r="C7" s="73" t="s">
        <v>281</v>
      </c>
      <c r="D7" s="75" t="s">
        <v>513</v>
      </c>
      <c r="E7" s="188" t="s">
        <v>447</v>
      </c>
      <c r="F7" s="75" t="s">
        <v>514</v>
      </c>
      <c r="G7" s="75" t="s">
        <v>515</v>
      </c>
      <c r="H7" s="75" t="s">
        <v>516</v>
      </c>
      <c r="I7" s="75" t="s">
        <v>594</v>
      </c>
      <c r="J7" s="75" t="s">
        <v>517</v>
      </c>
      <c r="K7" s="75" t="s">
        <v>78</v>
      </c>
      <c r="L7" s="75" t="s">
        <v>79</v>
      </c>
    </row>
    <row r="8" spans="1:12" x14ac:dyDescent="0.2">
      <c r="A8" s="197"/>
      <c r="B8" s="36"/>
      <c r="C8" s="36"/>
      <c r="D8" s="343"/>
      <c r="E8" s="268"/>
      <c r="F8" s="269" t="s">
        <v>2</v>
      </c>
      <c r="G8" s="271"/>
      <c r="H8" s="266"/>
      <c r="I8" s="266"/>
      <c r="J8" s="426">
        <f t="shared" ref="J8:J17" si="0">+SUM(G8:H8)</f>
        <v>0</v>
      </c>
      <c r="K8" s="427">
        <f>D8*J8</f>
        <v>0</v>
      </c>
      <c r="L8" s="427">
        <f>K8*12</f>
        <v>0</v>
      </c>
    </row>
    <row r="9" spans="1:12" x14ac:dyDescent="0.2">
      <c r="A9" s="19" t="s">
        <v>35</v>
      </c>
      <c r="B9" s="36"/>
      <c r="C9" s="36"/>
      <c r="D9" s="267"/>
      <c r="E9" s="267"/>
      <c r="F9" s="270"/>
      <c r="G9" s="272"/>
      <c r="H9" s="267"/>
      <c r="I9" s="268"/>
      <c r="J9" s="426">
        <f t="shared" si="0"/>
        <v>0</v>
      </c>
      <c r="K9" s="426">
        <f t="shared" ref="K9:K17" si="1">SUM(D9*J9)</f>
        <v>0</v>
      </c>
      <c r="L9" s="426">
        <f t="shared" ref="L9:L17" si="2">+SUM(K9*12)</f>
        <v>0</v>
      </c>
    </row>
    <row r="10" spans="1:12" x14ac:dyDescent="0.2">
      <c r="A10" s="19" t="s">
        <v>35</v>
      </c>
      <c r="B10" s="36"/>
      <c r="C10" s="36"/>
      <c r="D10" s="282"/>
      <c r="E10" s="267"/>
      <c r="F10" s="270"/>
      <c r="G10" s="272"/>
      <c r="H10" s="267"/>
      <c r="I10" s="268"/>
      <c r="J10" s="426">
        <f t="shared" si="0"/>
        <v>0</v>
      </c>
      <c r="K10" s="426">
        <f t="shared" si="1"/>
        <v>0</v>
      </c>
      <c r="L10" s="426">
        <f t="shared" si="2"/>
        <v>0</v>
      </c>
    </row>
    <row r="11" spans="1:12" x14ac:dyDescent="0.2">
      <c r="A11" s="19" t="s">
        <v>35</v>
      </c>
      <c r="B11" s="36"/>
      <c r="C11" s="36"/>
      <c r="D11" s="267"/>
      <c r="E11" s="267"/>
      <c r="F11" s="270"/>
      <c r="G11" s="272"/>
      <c r="H11" s="267"/>
      <c r="I11" s="268"/>
      <c r="J11" s="426">
        <f t="shared" si="0"/>
        <v>0</v>
      </c>
      <c r="K11" s="426">
        <f t="shared" si="1"/>
        <v>0</v>
      </c>
      <c r="L11" s="426">
        <f t="shared" si="2"/>
        <v>0</v>
      </c>
    </row>
    <row r="12" spans="1:12" x14ac:dyDescent="0.2">
      <c r="A12" s="19" t="s">
        <v>35</v>
      </c>
      <c r="B12" s="36"/>
      <c r="C12" s="36"/>
      <c r="D12" s="267"/>
      <c r="E12" s="267"/>
      <c r="F12" s="270"/>
      <c r="G12" s="272"/>
      <c r="H12" s="267"/>
      <c r="I12" s="268"/>
      <c r="J12" s="426">
        <f t="shared" si="0"/>
        <v>0</v>
      </c>
      <c r="K12" s="426">
        <f t="shared" si="1"/>
        <v>0</v>
      </c>
      <c r="L12" s="426">
        <f t="shared" si="2"/>
        <v>0</v>
      </c>
    </row>
    <row r="13" spans="1:12" x14ac:dyDescent="0.2">
      <c r="A13" s="19" t="s">
        <v>35</v>
      </c>
      <c r="B13" s="36"/>
      <c r="C13" s="36"/>
      <c r="D13" s="267"/>
      <c r="E13" s="267"/>
      <c r="F13" s="270"/>
      <c r="G13" s="272"/>
      <c r="H13" s="267"/>
      <c r="I13" s="268"/>
      <c r="J13" s="426">
        <f t="shared" si="0"/>
        <v>0</v>
      </c>
      <c r="K13" s="426">
        <f t="shared" si="1"/>
        <v>0</v>
      </c>
      <c r="L13" s="426">
        <f t="shared" si="2"/>
        <v>0</v>
      </c>
    </row>
    <row r="14" spans="1:12" x14ac:dyDescent="0.2">
      <c r="A14" s="19" t="s">
        <v>35</v>
      </c>
      <c r="B14" s="36"/>
      <c r="C14" s="36"/>
      <c r="D14" s="267"/>
      <c r="E14" s="267"/>
      <c r="F14" s="270"/>
      <c r="G14" s="272"/>
      <c r="H14" s="267"/>
      <c r="I14" s="268"/>
      <c r="J14" s="426">
        <f t="shared" si="0"/>
        <v>0</v>
      </c>
      <c r="K14" s="426">
        <f t="shared" si="1"/>
        <v>0</v>
      </c>
      <c r="L14" s="426">
        <f t="shared" si="2"/>
        <v>0</v>
      </c>
    </row>
    <row r="15" spans="1:12" x14ac:dyDescent="0.2">
      <c r="A15" s="19" t="s">
        <v>35</v>
      </c>
      <c r="B15" s="36"/>
      <c r="C15" s="36"/>
      <c r="D15" s="267"/>
      <c r="E15" s="267"/>
      <c r="F15" s="270"/>
      <c r="G15" s="272"/>
      <c r="H15" s="267"/>
      <c r="I15" s="268"/>
      <c r="J15" s="426">
        <f t="shared" si="0"/>
        <v>0</v>
      </c>
      <c r="K15" s="426">
        <f t="shared" si="1"/>
        <v>0</v>
      </c>
      <c r="L15" s="426">
        <f t="shared" si="2"/>
        <v>0</v>
      </c>
    </row>
    <row r="16" spans="1:12" x14ac:dyDescent="0.2">
      <c r="A16" s="19" t="s">
        <v>35</v>
      </c>
      <c r="B16" s="36"/>
      <c r="C16" s="36"/>
      <c r="D16" s="267"/>
      <c r="E16" s="267"/>
      <c r="F16" s="270"/>
      <c r="G16" s="272"/>
      <c r="H16" s="267"/>
      <c r="I16" s="268"/>
      <c r="J16" s="426">
        <f t="shared" si="0"/>
        <v>0</v>
      </c>
      <c r="K16" s="426">
        <f t="shared" si="1"/>
        <v>0</v>
      </c>
      <c r="L16" s="426">
        <f t="shared" si="2"/>
        <v>0</v>
      </c>
    </row>
    <row r="17" spans="1:256" x14ac:dyDescent="0.2">
      <c r="A17" s="19" t="s">
        <v>35</v>
      </c>
      <c r="B17" s="36"/>
      <c r="C17" s="36"/>
      <c r="D17" s="267"/>
      <c r="E17" s="267"/>
      <c r="F17" s="270"/>
      <c r="G17" s="272"/>
      <c r="H17" s="267"/>
      <c r="I17" s="268"/>
      <c r="J17" s="426">
        <f t="shared" si="0"/>
        <v>0</v>
      </c>
      <c r="K17" s="426">
        <f t="shared" si="1"/>
        <v>0</v>
      </c>
      <c r="L17" s="426">
        <f t="shared" si="2"/>
        <v>0</v>
      </c>
    </row>
    <row r="18" spans="1:256" x14ac:dyDescent="0.2">
      <c r="B18" s="8" t="s">
        <v>80</v>
      </c>
      <c r="D18" s="428">
        <f>SUM(D8:D17)</f>
        <v>0</v>
      </c>
      <c r="E18" s="428">
        <f>SUM(D8*E8)+(D9*E9)+(D10*E10)+(D11*E11)+(D12*E12)+(D13*E13)+(D14*E14)+(D15*E15)+(D16*E16)+(D17*E17)</f>
        <v>0</v>
      </c>
      <c r="F18" s="265"/>
      <c r="G18" s="35"/>
      <c r="H18" s="35"/>
      <c r="I18" s="35"/>
      <c r="J18" s="35"/>
      <c r="K18" s="432">
        <f>+SUM(K8:K17)</f>
        <v>0</v>
      </c>
      <c r="L18" s="432">
        <f>0+SUM(L8:L17)</f>
        <v>0</v>
      </c>
    </row>
    <row r="19" spans="1:256" x14ac:dyDescent="0.2">
      <c r="B19" s="1" t="s">
        <v>407</v>
      </c>
      <c r="G19" s="196"/>
      <c r="J19" s="35"/>
      <c r="K19" s="35"/>
      <c r="L19" s="432">
        <f>-(G19*L18)</f>
        <v>0</v>
      </c>
    </row>
    <row r="20" spans="1:256" x14ac:dyDescent="0.2">
      <c r="B20" s="21" t="s">
        <v>408</v>
      </c>
      <c r="J20" s="35"/>
      <c r="K20" s="35"/>
      <c r="L20" s="432">
        <f>SUM(L18+L19)</f>
        <v>0</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2" spans="1:256" x14ac:dyDescent="0.2">
      <c r="A22" s="21" t="s">
        <v>218</v>
      </c>
    </row>
    <row r="23" spans="1:256" s="6" customFormat="1" x14ac:dyDescent="0.2">
      <c r="A23" s="76" t="s">
        <v>282</v>
      </c>
      <c r="B23" s="77"/>
      <c r="C23" s="70"/>
      <c r="D23" s="70" t="s">
        <v>324</v>
      </c>
      <c r="E23" s="70"/>
      <c r="F23" s="70"/>
      <c r="G23" s="70"/>
    </row>
    <row r="24" spans="1:256" ht="24.75" customHeight="1" x14ac:dyDescent="0.2">
      <c r="A24" s="78" t="s">
        <v>280</v>
      </c>
      <c r="B24" s="79" t="s">
        <v>281</v>
      </c>
      <c r="C24" s="75" t="s">
        <v>513</v>
      </c>
      <c r="D24" s="188" t="s">
        <v>448</v>
      </c>
      <c r="E24" s="75" t="s">
        <v>515</v>
      </c>
      <c r="F24" s="75" t="s">
        <v>78</v>
      </c>
      <c r="G24" s="75" t="s">
        <v>79</v>
      </c>
    </row>
    <row r="25" spans="1:256" x14ac:dyDescent="0.2">
      <c r="A25" s="9"/>
      <c r="B25" s="40"/>
      <c r="C25" s="9"/>
      <c r="D25" s="9"/>
      <c r="E25" s="183"/>
      <c r="F25" s="429">
        <f t="shared" ref="F25:F34" si="3">+SUM(C25*E25)</f>
        <v>0</v>
      </c>
      <c r="G25" s="429">
        <f t="shared" ref="G25:G34" si="4">F25*12</f>
        <v>0</v>
      </c>
    </row>
    <row r="26" spans="1:256" x14ac:dyDescent="0.2">
      <c r="A26" s="9"/>
      <c r="B26" s="9"/>
      <c r="C26" s="9"/>
      <c r="D26" s="9"/>
      <c r="E26" s="9"/>
      <c r="F26" s="430">
        <f t="shared" si="3"/>
        <v>0</v>
      </c>
      <c r="G26" s="430">
        <f t="shared" si="4"/>
        <v>0</v>
      </c>
    </row>
    <row r="27" spans="1:256" x14ac:dyDescent="0.2">
      <c r="A27" s="9"/>
      <c r="B27" s="9"/>
      <c r="C27" s="9"/>
      <c r="D27" s="9"/>
      <c r="E27" s="9"/>
      <c r="F27" s="430">
        <f t="shared" si="3"/>
        <v>0</v>
      </c>
      <c r="G27" s="430">
        <f t="shared" si="4"/>
        <v>0</v>
      </c>
    </row>
    <row r="28" spans="1:256" x14ac:dyDescent="0.2">
      <c r="A28" s="9"/>
      <c r="B28" s="9"/>
      <c r="C28" s="9"/>
      <c r="D28" s="9"/>
      <c r="E28" s="9"/>
      <c r="F28" s="430">
        <f t="shared" si="3"/>
        <v>0</v>
      </c>
      <c r="G28" s="430">
        <f t="shared" si="4"/>
        <v>0</v>
      </c>
    </row>
    <row r="29" spans="1:256" x14ac:dyDescent="0.2">
      <c r="A29" s="9"/>
      <c r="B29" s="9"/>
      <c r="C29" s="9"/>
      <c r="D29" s="9"/>
      <c r="E29" s="9"/>
      <c r="F29" s="430">
        <f t="shared" si="3"/>
        <v>0</v>
      </c>
      <c r="G29" s="430">
        <f t="shared" si="4"/>
        <v>0</v>
      </c>
    </row>
    <row r="30" spans="1:256" x14ac:dyDescent="0.2">
      <c r="A30" s="9"/>
      <c r="B30" s="9"/>
      <c r="C30" s="9"/>
      <c r="D30" s="9"/>
      <c r="E30" s="9"/>
      <c r="F30" s="430">
        <f t="shared" si="3"/>
        <v>0</v>
      </c>
      <c r="G30" s="430">
        <f t="shared" si="4"/>
        <v>0</v>
      </c>
    </row>
    <row r="31" spans="1:256" x14ac:dyDescent="0.2">
      <c r="A31" s="9"/>
      <c r="B31" s="9"/>
      <c r="C31" s="9"/>
      <c r="D31" s="9"/>
      <c r="E31" s="9"/>
      <c r="F31" s="430">
        <f t="shared" si="3"/>
        <v>0</v>
      </c>
      <c r="G31" s="430">
        <f t="shared" si="4"/>
        <v>0</v>
      </c>
    </row>
    <row r="32" spans="1:256" x14ac:dyDescent="0.2">
      <c r="A32" s="9"/>
      <c r="B32" s="9"/>
      <c r="C32" s="9"/>
      <c r="D32" s="9"/>
      <c r="E32" s="9"/>
      <c r="F32" s="430">
        <f t="shared" si="3"/>
        <v>0</v>
      </c>
      <c r="G32" s="430">
        <f t="shared" si="4"/>
        <v>0</v>
      </c>
    </row>
    <row r="33" spans="1:256" x14ac:dyDescent="0.2">
      <c r="A33" s="9"/>
      <c r="B33" s="9"/>
      <c r="C33" s="9"/>
      <c r="D33" s="9"/>
      <c r="E33" s="9"/>
      <c r="F33" s="430">
        <f t="shared" si="3"/>
        <v>0</v>
      </c>
      <c r="G33" s="430">
        <f t="shared" si="4"/>
        <v>0</v>
      </c>
    </row>
    <row r="34" spans="1:256" x14ac:dyDescent="0.2">
      <c r="A34" s="9"/>
      <c r="B34" s="9"/>
      <c r="C34" s="9"/>
      <c r="D34" s="9"/>
      <c r="E34" s="9"/>
      <c r="F34" s="430">
        <f t="shared" si="3"/>
        <v>0</v>
      </c>
      <c r="G34" s="430">
        <f t="shared" si="4"/>
        <v>0</v>
      </c>
    </row>
    <row r="35" spans="1:256" x14ac:dyDescent="0.2">
      <c r="A35" s="8" t="s">
        <v>83</v>
      </c>
      <c r="C35" s="431">
        <f>SUM(C25:C34)</f>
        <v>0</v>
      </c>
      <c r="D35" s="428">
        <f>SUM(C25*D25)+(C26*D26)+(C27*D27)+(C28*D28)+(C29*D29)+(C30*D30)+(C31*D31)+(C32*D32)+(C33*D33)+(C34*D34)</f>
        <v>0</v>
      </c>
      <c r="F35" s="429">
        <f>SUM(F25:F34)</f>
        <v>0</v>
      </c>
      <c r="G35" s="432">
        <f>0+SUM(G25:G34)</f>
        <v>0</v>
      </c>
    </row>
    <row r="36" spans="1:256" x14ac:dyDescent="0.2">
      <c r="A36" s="1" t="s">
        <v>641</v>
      </c>
      <c r="E36" s="52"/>
      <c r="G36" s="432">
        <f>-(E36*G35)</f>
        <v>0</v>
      </c>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x14ac:dyDescent="0.2">
      <c r="A37" s="21" t="s">
        <v>642</v>
      </c>
      <c r="G37" s="432">
        <f>G35+G36</f>
        <v>0</v>
      </c>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x14ac:dyDescent="0.2">
      <c r="A38" s="1" t="s">
        <v>326</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x14ac:dyDescent="0.2">
      <c r="A39" s="28" t="s">
        <v>285</v>
      </c>
      <c r="B39" s="8" t="s">
        <v>86</v>
      </c>
      <c r="D39" s="10"/>
      <c r="E39" s="10"/>
      <c r="G39" s="28" t="s">
        <v>285</v>
      </c>
      <c r="H39" s="8" t="s">
        <v>89</v>
      </c>
      <c r="K39" s="10"/>
      <c r="L39" s="10"/>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x14ac:dyDescent="0.2">
      <c r="A40" s="28" t="s">
        <v>285</v>
      </c>
      <c r="B40" s="8" t="s">
        <v>87</v>
      </c>
      <c r="D40" s="10"/>
      <c r="E40" s="10"/>
      <c r="G40" s="28" t="s">
        <v>285</v>
      </c>
      <c r="H40" s="8" t="s">
        <v>90</v>
      </c>
      <c r="K40" s="10"/>
      <c r="L40" s="10"/>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x14ac:dyDescent="0.2">
      <c r="A41" s="28" t="s">
        <v>285</v>
      </c>
      <c r="B41" s="8" t="s">
        <v>88</v>
      </c>
      <c r="D41" s="10"/>
      <c r="E41" s="10"/>
      <c r="F41"/>
      <c r="G41" s="28" t="s">
        <v>285</v>
      </c>
      <c r="H41" s="8" t="s">
        <v>91</v>
      </c>
      <c r="K41" s="10"/>
      <c r="L41" s="10"/>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3" spans="1:256" x14ac:dyDescent="0.2">
      <c r="A43" s="30" t="s">
        <v>325</v>
      </c>
      <c r="B43" s="52"/>
      <c r="C43" s="52"/>
      <c r="D43" s="52"/>
      <c r="E43" s="52"/>
      <c r="F43" s="52"/>
      <c r="G43" s="52"/>
      <c r="H43" s="52"/>
      <c r="I43" s="52"/>
      <c r="J43" s="52"/>
      <c r="K43" s="52"/>
      <c r="L43" s="52"/>
    </row>
    <row r="44" spans="1:256" x14ac:dyDescent="0.2">
      <c r="J44" s="401"/>
      <c r="K44" s="401"/>
    </row>
    <row r="45" spans="1:256" ht="25.5" x14ac:dyDescent="0.2">
      <c r="A45" s="173" t="s">
        <v>442</v>
      </c>
      <c r="B45" s="32"/>
      <c r="C45" s="32"/>
      <c r="D45" s="182"/>
      <c r="E45" s="182"/>
      <c r="F45" s="33"/>
      <c r="G45" s="174" t="s">
        <v>436</v>
      </c>
      <c r="H45" s="172" t="s">
        <v>78</v>
      </c>
      <c r="I45" s="402"/>
      <c r="J45" s="403"/>
      <c r="K45" s="404"/>
      <c r="L45" s="400" t="s">
        <v>79</v>
      </c>
    </row>
    <row r="46" spans="1:256" x14ac:dyDescent="0.2">
      <c r="A46" s="180"/>
      <c r="B46" s="181"/>
      <c r="C46" s="181"/>
      <c r="D46" s="181"/>
      <c r="E46" s="181"/>
      <c r="F46" s="17"/>
      <c r="G46" s="9"/>
      <c r="H46" s="99"/>
      <c r="I46" s="395"/>
      <c r="J46" s="405"/>
      <c r="K46" s="396"/>
      <c r="L46" s="434">
        <f>H46*12</f>
        <v>0</v>
      </c>
    </row>
    <row r="47" spans="1:256" x14ac:dyDescent="0.2">
      <c r="A47" s="15"/>
      <c r="B47" s="16"/>
      <c r="C47" s="16"/>
      <c r="D47" s="16"/>
      <c r="E47" s="16"/>
      <c r="F47" s="17"/>
      <c r="G47" s="9"/>
      <c r="H47" s="15"/>
      <c r="I47" s="397"/>
      <c r="J47" s="405"/>
      <c r="K47" s="396"/>
      <c r="L47" s="435">
        <f>H47*12</f>
        <v>0</v>
      </c>
    </row>
    <row r="48" spans="1:256" x14ac:dyDescent="0.2">
      <c r="A48" s="15"/>
      <c r="B48" s="16"/>
      <c r="C48" s="16"/>
      <c r="D48" s="16"/>
      <c r="E48" s="16"/>
      <c r="F48" s="17"/>
      <c r="G48" s="9"/>
      <c r="H48" s="15"/>
      <c r="I48" s="397"/>
      <c r="J48" s="405"/>
      <c r="K48" s="396"/>
      <c r="L48" s="435">
        <f>H48*12</f>
        <v>0</v>
      </c>
    </row>
    <row r="49" spans="1:12" x14ac:dyDescent="0.2">
      <c r="A49" s="15"/>
      <c r="B49" s="16"/>
      <c r="C49" s="16"/>
      <c r="D49" s="16"/>
      <c r="E49" s="16"/>
      <c r="F49" s="17"/>
      <c r="G49" s="9"/>
      <c r="H49" s="15"/>
      <c r="I49" s="397"/>
      <c r="J49" s="405"/>
      <c r="K49" s="396"/>
      <c r="L49" s="435">
        <f>H49*12</f>
        <v>0</v>
      </c>
    </row>
    <row r="50" spans="1:12" x14ac:dyDescent="0.2">
      <c r="A50" s="15"/>
      <c r="B50" s="16"/>
      <c r="C50" s="16"/>
      <c r="D50" s="16"/>
      <c r="E50" s="16"/>
      <c r="F50" s="17"/>
      <c r="G50" s="9"/>
      <c r="H50" s="15"/>
      <c r="I50" s="397"/>
      <c r="J50" s="405"/>
      <c r="K50" s="396"/>
      <c r="L50" s="435">
        <f>H50*12</f>
        <v>0</v>
      </c>
    </row>
    <row r="51" spans="1:12" x14ac:dyDescent="0.2">
      <c r="A51" s="8" t="s">
        <v>84</v>
      </c>
      <c r="G51" s="431">
        <f>SUM(G46:G50)</f>
        <v>0</v>
      </c>
      <c r="H51" s="438">
        <f>+SUM(H46:H50)</f>
        <v>0</v>
      </c>
      <c r="I51" s="398"/>
      <c r="J51" s="406"/>
      <c r="K51" s="399"/>
      <c r="L51" s="434">
        <f>0+SUM(L46:L50)</f>
        <v>0</v>
      </c>
    </row>
    <row r="52" spans="1:12" x14ac:dyDescent="0.2">
      <c r="A52" s="8" t="s">
        <v>81</v>
      </c>
      <c r="G52" s="200"/>
      <c r="L52" s="436">
        <f>-(G52*L51)</f>
        <v>0</v>
      </c>
    </row>
    <row r="53" spans="1:12" x14ac:dyDescent="0.2">
      <c r="A53" s="21" t="s">
        <v>441</v>
      </c>
      <c r="L53" s="437">
        <f>L51+L52</f>
        <v>0</v>
      </c>
    </row>
    <row r="54" spans="1:12" x14ac:dyDescent="0.2">
      <c r="A54" s="21" t="s">
        <v>409</v>
      </c>
      <c r="L54" s="437">
        <f>L20+G37+L53</f>
        <v>0</v>
      </c>
    </row>
    <row r="55" spans="1:12" s="6" customFormat="1" x14ac:dyDescent="0.2"/>
    <row r="56" spans="1:12" x14ac:dyDescent="0.2">
      <c r="A56" s="30" t="s">
        <v>443</v>
      </c>
      <c r="B56" s="52"/>
      <c r="C56" s="52"/>
      <c r="D56" s="52"/>
      <c r="E56" s="52"/>
      <c r="F56" s="52"/>
      <c r="G56" s="52"/>
      <c r="H56" s="52"/>
      <c r="I56" s="52"/>
      <c r="J56" s="52"/>
      <c r="K56" s="52"/>
      <c r="L56" s="52"/>
    </row>
    <row r="58" spans="1:12" ht="25.5" x14ac:dyDescent="0.2">
      <c r="A58" s="67" t="s">
        <v>442</v>
      </c>
      <c r="B58" s="32"/>
      <c r="C58" s="32"/>
      <c r="D58" s="32"/>
      <c r="E58" s="32"/>
      <c r="F58" s="32"/>
      <c r="G58" s="72" t="s">
        <v>77</v>
      </c>
      <c r="H58" s="72" t="s">
        <v>444</v>
      </c>
      <c r="I58" s="389"/>
    </row>
    <row r="59" spans="1:12" x14ac:dyDescent="0.2">
      <c r="A59" s="15"/>
      <c r="B59" s="16"/>
      <c r="C59" s="16"/>
      <c r="D59" s="16"/>
      <c r="E59" s="16"/>
      <c r="F59" s="16"/>
      <c r="G59" s="9"/>
      <c r="H59" s="9"/>
      <c r="I59" s="29"/>
    </row>
    <row r="60" spans="1:12" x14ac:dyDescent="0.2">
      <c r="A60" s="15"/>
      <c r="B60" s="16"/>
      <c r="C60" s="16"/>
      <c r="D60" s="16"/>
      <c r="E60" s="16"/>
      <c r="F60" s="16"/>
      <c r="G60" s="9"/>
      <c r="H60" s="9"/>
      <c r="I60" s="29"/>
    </row>
    <row r="61" spans="1:12" x14ac:dyDescent="0.2">
      <c r="A61" s="15"/>
      <c r="B61" s="16"/>
      <c r="C61" s="16"/>
      <c r="D61" s="16"/>
      <c r="E61" s="16"/>
      <c r="F61" s="16"/>
      <c r="G61" s="9"/>
      <c r="H61" s="9"/>
      <c r="I61" s="29"/>
    </row>
    <row r="62" spans="1:12" x14ac:dyDescent="0.2">
      <c r="A62" s="15"/>
      <c r="B62" s="16"/>
      <c r="C62" s="16"/>
      <c r="D62" s="16"/>
      <c r="E62" s="16"/>
      <c r="F62" s="16"/>
      <c r="G62" s="9"/>
      <c r="H62" s="9"/>
      <c r="I62" s="29"/>
    </row>
    <row r="63" spans="1:12" x14ac:dyDescent="0.2">
      <c r="A63" s="15"/>
      <c r="B63" s="16"/>
      <c r="C63" s="16"/>
      <c r="D63" s="16"/>
      <c r="E63" s="16"/>
      <c r="F63" s="16"/>
      <c r="G63" s="9"/>
      <c r="H63" s="9"/>
      <c r="I63" s="29"/>
    </row>
    <row r="64" spans="1:12" x14ac:dyDescent="0.2">
      <c r="A64" s="8" t="s">
        <v>85</v>
      </c>
      <c r="G64" s="431">
        <f>SUM(G59:G63)</f>
        <v>0</v>
      </c>
      <c r="H64" s="431">
        <f>SUM(G59*H59)+(G60*H60)+(G61*H61)+(G62*H62)+(G63*H63)</f>
        <v>0</v>
      </c>
      <c r="I64" s="433"/>
    </row>
  </sheetData>
  <customSheetViews>
    <customSheetView guid="{C39AB591-3723-49A0-B177-B840906E8341}" showPageBreaks="1" zeroValues="0" view="pageBreakPreview">
      <selection activeCell="A2" sqref="A2"/>
      <rowBreaks count="1" manualBreakCount="1">
        <brk id="37" max="10" man="1"/>
      </rowBreaks>
      <pageMargins left="0.5" right="0.5" top="0.5" bottom="0.75" header="0.5" footer="0.5"/>
      <pageSetup firstPageNumber="9" orientation="landscape"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howPageBreaks="1" zeroValues="0" view="pageBreakPreview" topLeftCell="A28">
      <selection activeCell="A80" sqref="A80"/>
      <rowBreaks count="1" manualBreakCount="1">
        <brk id="37" max="10" man="1"/>
      </rowBreaks>
      <pageMargins left="0.5" right="0.5" top="0.5" bottom="0.75" header="0.5" footer="0.5"/>
      <pageSetup firstPageNumber="9" orientation="landscape"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view="pageBreakPreview" showRuler="0" topLeftCell="A28">
      <selection activeCell="A80" sqref="A80"/>
      <rowBreaks count="1" manualBreakCount="1">
        <brk id="37" max="10" man="1"/>
      </rowBreaks>
      <pageMargins left="0.5" right="0.5" top="0.5" bottom="0.75" header="0.5" footer="0.5"/>
      <pageSetup firstPageNumber="9" orientation="landscape"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view="pageBreakPreview" showRuler="0" topLeftCell="A50">
      <selection activeCell="A80" sqref="A80"/>
      <rowBreaks count="1" manualBreakCount="1">
        <brk id="38" max="16383" man="1"/>
      </rowBreaks>
      <pageMargins left="0.5" right="0.5" top="0.5" bottom="0.75" header="0.5" footer="0.5"/>
      <pageSetup firstPageNumber="9" orientation="landscape"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selection activeCell="C46" sqref="C46"/>
      <rowBreaks count="1" manualBreakCount="1">
        <brk id="38" max="16383" man="1"/>
      </rowBreaks>
      <pageMargins left="0.5" right="0.5" top="0.5" bottom="0.5" header="0.5" footer="0.5"/>
      <printOptions horizontalCentered="1"/>
      <pageSetup firstPageNumber="7" orientation="landscape" useFirstPageNumber="1" horizontalDpi="4294967292" r:id="rId6"/>
      <headerFooter alignWithMargins="0"/>
    </customSheetView>
    <customSheetView guid="{714B32FB-A92F-4F7C-8495-8C3BCEB888AE}" scale="95" showPageBreaks="1" zeroValues="0" view="pageBreakPreview" showRuler="0" topLeftCell="A4">
      <selection activeCell="G12" sqref="G12"/>
      <rowBreaks count="1" manualBreakCount="1">
        <brk id="38" max="16383" man="1"/>
      </rowBreaks>
      <pageMargins left="0.5" right="0.5" top="0.5" bottom="0.75" header="0.5" footer="0.5"/>
      <pageSetup firstPageNumber="9" orientation="landscape"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view="pageBreakPreview" showRuler="0" topLeftCell="A28">
      <selection activeCell="A80" sqref="A80"/>
      <rowBreaks count="1" manualBreakCount="1">
        <brk id="37" max="10" man="1"/>
      </rowBreaks>
      <pageMargins left="0.5" right="0.5" top="0.5" bottom="0.75" header="0.5" footer="0.5"/>
      <pageSetup firstPageNumber="9" orientation="landscape"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view="pageBreakPreview" topLeftCell="A32">
      <selection activeCell="K48" sqref="K48"/>
      <rowBreaks count="1" manualBreakCount="1">
        <brk id="37" max="10" man="1"/>
      </rowBreaks>
      <pageMargins left="0.5" right="0.5" top="0.5" bottom="0.75" header="0.5" footer="0.5"/>
      <pageSetup firstPageNumber="9" orientation="landscape"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view="pageBreakPreview" topLeftCell="A32">
      <selection activeCell="K48" sqref="K48"/>
      <rowBreaks count="1" manualBreakCount="1">
        <brk id="37" max="10" man="1"/>
      </rowBreaks>
      <pageMargins left="0.5" right="0.5" top="0.5" bottom="0.75" header="0.5" footer="0.5"/>
      <pageSetup firstPageNumber="9" orientation="landscape"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howPageBreaks="1" zeroValues="0" view="pageBreakPreview" topLeftCell="A40">
      <selection activeCell="A80" sqref="A80"/>
      <rowBreaks count="1" manualBreakCount="1">
        <brk id="37" max="10" man="1"/>
      </rowBreaks>
      <pageMargins left="0.5" right="0.5" top="0.5" bottom="0.75" header="0.5" footer="0.5"/>
      <pageSetup firstPageNumber="9" orientation="landscape" useFirstPageNumber="1" horizontalDpi="4294967292" r:id="rId13"/>
      <headerFooter alignWithMargins="0">
        <oddFooter>&amp;L&amp;"Times New Roman,Italic"&amp;8CDA Form 202 (09/23/2008)&amp;C&amp;"Times New Roman,Italic"&amp;9&amp;P&amp;R&amp;"Times New Roman,Italic"&amp;8&amp;A:&amp;D</oddFooter>
      </headerFooter>
    </customSheetView>
  </customSheetViews>
  <phoneticPr fontId="17" type="noConversion"/>
  <printOptions horizontalCentered="1"/>
  <pageMargins left="0" right="0" top="0.5" bottom="0.75" header="0.5" footer="0.5"/>
  <pageSetup scale="96" firstPageNumber="7" orientation="landscape" useFirstPageNumber="1" horizontalDpi="4294967292" r:id="rId14"/>
  <headerFooter alignWithMargins="0">
    <oddFooter>&amp;L&amp;"Times New Roman,Italic"&amp;8CDA Form 202 revised 10/25/16&amp;C&amp;"Times New Roman,Italic"&amp;9&amp;P&amp;R&amp;"Times New Roman,Italic"&amp;8&amp;A:&amp;D</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71"/>
  <sheetViews>
    <sheetView view="pageLayout" zoomScaleNormal="100" zoomScaleSheetLayoutView="100" workbookViewId="0">
      <selection activeCell="A2" sqref="A2"/>
    </sheetView>
  </sheetViews>
  <sheetFormatPr defaultColWidth="11.83203125" defaultRowHeight="12.75" x14ac:dyDescent="0.2"/>
  <cols>
    <col min="1" max="3" width="11.83203125" style="8"/>
    <col min="4" max="4" width="7.83203125" style="8" bestFit="1" customWidth="1"/>
    <col min="5" max="16384" width="11.83203125" style="8"/>
  </cols>
  <sheetData>
    <row r="1" spans="1:9" ht="19.5" x14ac:dyDescent="0.35">
      <c r="A1" s="61" t="s">
        <v>327</v>
      </c>
      <c r="B1" s="62"/>
      <c r="C1" s="62"/>
      <c r="D1" s="62"/>
      <c r="E1" s="62"/>
      <c r="F1" s="62"/>
      <c r="G1" s="62"/>
      <c r="H1" s="62"/>
      <c r="I1" s="62"/>
    </row>
    <row r="2" spans="1:9" s="21" customFormat="1" x14ac:dyDescent="0.2">
      <c r="A2" s="289" t="s">
        <v>472</v>
      </c>
      <c r="B2" s="418">
        <f>GENERAL!B6</f>
        <v>0</v>
      </c>
    </row>
    <row r="3" spans="1:9" x14ac:dyDescent="0.2">
      <c r="A3" s="30" t="s">
        <v>328</v>
      </c>
      <c r="B3" s="52"/>
      <c r="C3" s="52"/>
      <c r="D3" s="52"/>
      <c r="E3" s="52"/>
      <c r="F3" s="52"/>
      <c r="G3" s="52"/>
      <c r="H3" s="52"/>
      <c r="I3" s="52"/>
    </row>
    <row r="5" spans="1:9" x14ac:dyDescent="0.2">
      <c r="A5" s="8" t="s">
        <v>92</v>
      </c>
      <c r="I5" s="209"/>
    </row>
    <row r="6" spans="1:9" x14ac:dyDescent="0.2">
      <c r="A6" s="1" t="s">
        <v>329</v>
      </c>
      <c r="E6" s="52"/>
      <c r="F6" s="52"/>
      <c r="G6" s="52"/>
      <c r="I6" s="10"/>
    </row>
    <row r="7" spans="1:9" x14ac:dyDescent="0.2">
      <c r="A7" s="8" t="s">
        <v>93</v>
      </c>
      <c r="I7" s="10"/>
    </row>
    <row r="8" spans="1:9" x14ac:dyDescent="0.2">
      <c r="A8" s="8" t="s">
        <v>94</v>
      </c>
      <c r="I8" s="10"/>
    </row>
    <row r="9" spans="1:9" x14ac:dyDescent="0.2">
      <c r="A9" s="8" t="s">
        <v>95</v>
      </c>
      <c r="I9" s="10"/>
    </row>
    <row r="10" spans="1:9" x14ac:dyDescent="0.2">
      <c r="A10" s="1" t="s">
        <v>330</v>
      </c>
      <c r="E10" s="351"/>
      <c r="F10" s="198"/>
      <c r="G10" s="1" t="s">
        <v>96</v>
      </c>
      <c r="I10" s="439">
        <f>F10*INCOME!L54</f>
        <v>0</v>
      </c>
    </row>
    <row r="11" spans="1:9" x14ac:dyDescent="0.2">
      <c r="A11" s="8" t="s">
        <v>97</v>
      </c>
      <c r="I11" s="10"/>
    </row>
    <row r="12" spans="1:9" x14ac:dyDescent="0.2">
      <c r="A12" s="1" t="s">
        <v>331</v>
      </c>
      <c r="I12" s="10"/>
    </row>
    <row r="13" spans="1:9" x14ac:dyDescent="0.2">
      <c r="A13" s="1" t="s">
        <v>332</v>
      </c>
      <c r="I13" s="10"/>
    </row>
    <row r="14" spans="1:9" x14ac:dyDescent="0.2">
      <c r="A14" s="8" t="s">
        <v>98</v>
      </c>
      <c r="I14" s="10"/>
    </row>
    <row r="15" spans="1:9" x14ac:dyDescent="0.2">
      <c r="A15" s="8" t="s">
        <v>99</v>
      </c>
      <c r="I15" s="10"/>
    </row>
    <row r="16" spans="1:9" x14ac:dyDescent="0.2">
      <c r="A16" s="8" t="s">
        <v>100</v>
      </c>
      <c r="I16" s="10"/>
    </row>
    <row r="17" spans="1:9" x14ac:dyDescent="0.2">
      <c r="A17" s="1" t="s">
        <v>333</v>
      </c>
      <c r="E17" s="52"/>
      <c r="F17" s="52"/>
      <c r="G17" s="52"/>
      <c r="I17" s="10"/>
    </row>
    <row r="18" spans="1:9" x14ac:dyDescent="0.2">
      <c r="A18" s="1" t="s">
        <v>566</v>
      </c>
      <c r="E18" s="29"/>
      <c r="F18" s="29"/>
      <c r="G18" s="29"/>
      <c r="I18" s="10"/>
    </row>
    <row r="19" spans="1:9" x14ac:dyDescent="0.2">
      <c r="A19" s="21" t="s">
        <v>101</v>
      </c>
      <c r="I19" s="440">
        <f>+SUM(I5:I18)</f>
        <v>0</v>
      </c>
    </row>
    <row r="21" spans="1:9" x14ac:dyDescent="0.2">
      <c r="A21" s="30" t="s">
        <v>334</v>
      </c>
      <c r="B21" s="52"/>
      <c r="C21" s="52"/>
      <c r="D21" s="52"/>
      <c r="E21" s="52"/>
      <c r="F21" s="52"/>
      <c r="G21" s="52"/>
      <c r="H21" s="52"/>
      <c r="I21" s="52"/>
    </row>
    <row r="23" spans="1:9" x14ac:dyDescent="0.2">
      <c r="A23" s="8" t="s">
        <v>102</v>
      </c>
      <c r="I23" s="199" t="s">
        <v>2</v>
      </c>
    </row>
    <row r="24" spans="1:9" x14ac:dyDescent="0.2">
      <c r="A24" s="1" t="s">
        <v>426</v>
      </c>
      <c r="I24" s="10"/>
    </row>
    <row r="25" spans="1:9" x14ac:dyDescent="0.2">
      <c r="A25" s="8" t="s">
        <v>103</v>
      </c>
      <c r="I25" s="10"/>
    </row>
    <row r="26" spans="1:9" x14ac:dyDescent="0.2">
      <c r="A26" s="8" t="s">
        <v>104</v>
      </c>
      <c r="I26" s="10"/>
    </row>
    <row r="27" spans="1:9" x14ac:dyDescent="0.2">
      <c r="A27" s="8" t="s">
        <v>105</v>
      </c>
      <c r="I27" s="10"/>
    </row>
    <row r="28" spans="1:9" x14ac:dyDescent="0.2">
      <c r="A28" s="21" t="s">
        <v>106</v>
      </c>
      <c r="I28" s="440">
        <f>+SUM(I23:I27)</f>
        <v>0</v>
      </c>
    </row>
    <row r="30" spans="1:9" x14ac:dyDescent="0.2">
      <c r="A30" s="30" t="s">
        <v>335</v>
      </c>
      <c r="B30" s="52"/>
      <c r="C30" s="52"/>
      <c r="D30" s="52"/>
      <c r="E30" s="52"/>
      <c r="F30" s="52"/>
      <c r="G30" s="52"/>
      <c r="H30" s="52"/>
      <c r="I30" s="52"/>
    </row>
    <row r="32" spans="1:9" x14ac:dyDescent="0.2">
      <c r="A32" s="8" t="s">
        <v>107</v>
      </c>
      <c r="I32" s="209" t="s">
        <v>2</v>
      </c>
    </row>
    <row r="33" spans="1:9" x14ac:dyDescent="0.2">
      <c r="A33" s="8" t="s">
        <v>108</v>
      </c>
      <c r="I33" s="10"/>
    </row>
    <row r="34" spans="1:9" x14ac:dyDescent="0.2">
      <c r="A34" s="8" t="s">
        <v>109</v>
      </c>
      <c r="I34" s="10"/>
    </row>
    <row r="35" spans="1:9" x14ac:dyDescent="0.2">
      <c r="A35" s="8" t="s">
        <v>110</v>
      </c>
      <c r="I35" s="10"/>
    </row>
    <row r="36" spans="1:9" x14ac:dyDescent="0.2">
      <c r="A36" s="8" t="s">
        <v>111</v>
      </c>
      <c r="I36" s="10"/>
    </row>
    <row r="37" spans="1:9" x14ac:dyDescent="0.2">
      <c r="A37" s="8" t="s">
        <v>112</v>
      </c>
      <c r="I37" s="10"/>
    </row>
    <row r="38" spans="1:9" x14ac:dyDescent="0.2">
      <c r="A38" s="8" t="s">
        <v>113</v>
      </c>
      <c r="I38" s="10"/>
    </row>
    <row r="39" spans="1:9" x14ac:dyDescent="0.2">
      <c r="A39" s="8" t="s">
        <v>114</v>
      </c>
      <c r="I39" s="10"/>
    </row>
    <row r="40" spans="1:9" x14ac:dyDescent="0.2">
      <c r="A40" s="8" t="s">
        <v>115</v>
      </c>
      <c r="I40" s="10"/>
    </row>
    <row r="41" spans="1:9" x14ac:dyDescent="0.2">
      <c r="A41" s="8" t="s">
        <v>116</v>
      </c>
      <c r="I41" s="10"/>
    </row>
    <row r="42" spans="1:9" x14ac:dyDescent="0.2">
      <c r="A42" s="8" t="s">
        <v>117</v>
      </c>
      <c r="I42" s="10"/>
    </row>
    <row r="43" spans="1:9" x14ac:dyDescent="0.2">
      <c r="A43" s="8" t="s">
        <v>118</v>
      </c>
      <c r="I43" s="10"/>
    </row>
    <row r="44" spans="1:9" x14ac:dyDescent="0.2">
      <c r="A44" s="8" t="s">
        <v>119</v>
      </c>
      <c r="I44" s="10"/>
    </row>
    <row r="45" spans="1:9" x14ac:dyDescent="0.2">
      <c r="A45" s="8" t="s">
        <v>120</v>
      </c>
      <c r="I45" s="10"/>
    </row>
    <row r="46" spans="1:9" x14ac:dyDescent="0.2">
      <c r="A46" s="8" t="s">
        <v>121</v>
      </c>
      <c r="I46" s="10"/>
    </row>
    <row r="47" spans="1:9" x14ac:dyDescent="0.2">
      <c r="A47" s="8" t="s">
        <v>122</v>
      </c>
      <c r="I47" s="10"/>
    </row>
    <row r="48" spans="1:9" x14ac:dyDescent="0.2">
      <c r="A48" s="8" t="s">
        <v>123</v>
      </c>
      <c r="I48" s="10"/>
    </row>
    <row r="49" spans="1:9" x14ac:dyDescent="0.2">
      <c r="A49" s="8" t="s">
        <v>124</v>
      </c>
      <c r="I49" s="10"/>
    </row>
    <row r="50" spans="1:9" x14ac:dyDescent="0.2">
      <c r="A50" s="8" t="s">
        <v>125</v>
      </c>
      <c r="I50" s="10"/>
    </row>
    <row r="51" spans="1:9" x14ac:dyDescent="0.2">
      <c r="A51" s="1" t="s">
        <v>336</v>
      </c>
      <c r="E51" s="52"/>
      <c r="F51" s="52"/>
      <c r="G51" s="52"/>
      <c r="I51" s="10"/>
    </row>
    <row r="52" spans="1:9" x14ac:dyDescent="0.2">
      <c r="A52" s="8" t="s">
        <v>126</v>
      </c>
      <c r="I52" s="10"/>
    </row>
    <row r="53" spans="1:9" x14ac:dyDescent="0.2">
      <c r="A53" s="21" t="s">
        <v>127</v>
      </c>
      <c r="I53" s="440">
        <f>+SUM(I32:I52)</f>
        <v>0</v>
      </c>
    </row>
    <row r="55" spans="1:9" x14ac:dyDescent="0.2">
      <c r="A55" s="30" t="s">
        <v>337</v>
      </c>
      <c r="B55" s="52"/>
      <c r="C55" s="52"/>
      <c r="D55" s="52"/>
      <c r="E55" s="52"/>
      <c r="F55" s="52"/>
      <c r="G55" s="52"/>
      <c r="H55" s="52"/>
      <c r="I55" s="52"/>
    </row>
    <row r="57" spans="1:9" x14ac:dyDescent="0.2">
      <c r="A57" s="8" t="s">
        <v>129</v>
      </c>
      <c r="C57" s="7"/>
      <c r="D57" s="7"/>
      <c r="E57" s="7"/>
      <c r="I57" s="209" t="s">
        <v>2</v>
      </c>
    </row>
    <row r="58" spans="1:9" x14ac:dyDescent="0.2">
      <c r="A58" s="1" t="s">
        <v>518</v>
      </c>
      <c r="C58" s="7"/>
      <c r="D58" s="80" t="s">
        <v>130</v>
      </c>
      <c r="E58" s="52"/>
      <c r="F58" s="81" t="s">
        <v>131</v>
      </c>
      <c r="G58" s="52"/>
      <c r="H58" s="80" t="s">
        <v>132</v>
      </c>
      <c r="I58" s="10"/>
    </row>
    <row r="59" spans="1:9" x14ac:dyDescent="0.2">
      <c r="A59" s="8" t="s">
        <v>133</v>
      </c>
      <c r="I59" s="10"/>
    </row>
    <row r="60" spans="1:9" x14ac:dyDescent="0.2">
      <c r="A60" s="8" t="s">
        <v>134</v>
      </c>
      <c r="I60" s="10"/>
    </row>
    <row r="61" spans="1:9" x14ac:dyDescent="0.2">
      <c r="A61" s="1" t="s">
        <v>338</v>
      </c>
      <c r="I61" s="10"/>
    </row>
    <row r="62" spans="1:9" x14ac:dyDescent="0.2">
      <c r="A62" s="8" t="s">
        <v>135</v>
      </c>
      <c r="I62" s="10"/>
    </row>
    <row r="63" spans="1:9" x14ac:dyDescent="0.2">
      <c r="A63" s="8" t="s">
        <v>136</v>
      </c>
      <c r="I63" s="10"/>
    </row>
    <row r="64" spans="1:9" x14ac:dyDescent="0.2">
      <c r="A64" s="8" t="s">
        <v>137</v>
      </c>
      <c r="I64" s="10"/>
    </row>
    <row r="65" spans="1:9" x14ac:dyDescent="0.2">
      <c r="A65" s="1" t="s">
        <v>339</v>
      </c>
      <c r="E65" s="52"/>
      <c r="F65" s="52"/>
      <c r="G65" s="52"/>
      <c r="I65" s="10"/>
    </row>
    <row r="66" spans="1:9" x14ac:dyDescent="0.2">
      <c r="A66" s="21" t="s">
        <v>138</v>
      </c>
      <c r="I66" s="440">
        <f>+SUM(I57:I65)</f>
        <v>0</v>
      </c>
    </row>
    <row r="68" spans="1:9" x14ac:dyDescent="0.2">
      <c r="A68" s="21" t="s">
        <v>398</v>
      </c>
      <c r="I68" s="408"/>
    </row>
    <row r="69" spans="1:9" x14ac:dyDescent="0.2">
      <c r="A69" s="21"/>
      <c r="I69" s="407"/>
    </row>
    <row r="70" spans="1:9" x14ac:dyDescent="0.2">
      <c r="A70" s="21" t="s">
        <v>139</v>
      </c>
      <c r="I70" s="440">
        <f>+I19+I28+I53+I66+I68</f>
        <v>0</v>
      </c>
    </row>
    <row r="71" spans="1:9" ht="13.5" x14ac:dyDescent="0.25">
      <c r="A71" s="21" t="s">
        <v>410</v>
      </c>
      <c r="I71" s="440">
        <f>INCOME!L54-EXPENSES!I70</f>
        <v>0</v>
      </c>
    </row>
  </sheetData>
  <customSheetViews>
    <customSheetView guid="{C39AB591-3723-49A0-B177-B840906E8341}"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howPageBreaks="1" view="pageBreakPreview" topLeftCell="A34">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view="pageBreakPreview" showRuler="0" topLeftCell="A64">
      <selection activeCell="I70" sqref="I70"/>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view="pageBreakPreview" showRuler="0" topLeftCell="A64">
      <selection activeCell="I70" sqref="I70"/>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Ruler="0">
      <selection activeCell="C64" sqref="C64"/>
      <rowBreaks count="2" manualBreakCount="2">
        <brk id="53" max="16383" man="1"/>
        <brk id="88" max="65535" man="1"/>
      </rowBreaks>
      <pageMargins left="0.5" right="0.5" top="0.5" bottom="0.75" header="0.5" footer="0.5"/>
      <pageSetup firstPageNumber="9" orientation="portrait" useFirstPageNumber="1" horizontalDpi="4294967292" r:id="rId6"/>
      <headerFooter alignWithMargins="0"/>
    </customSheetView>
    <customSheetView guid="{714B32FB-A92F-4F7C-8495-8C3BCEB888AE}" showPageBreaks="1" view="pageBreakPreview" showRuler="0" topLeftCell="A19">
      <selection activeCell="G12" sqref="G12"/>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view="pageBreakPreview" showRuler="0" topLeftCell="A64">
      <selection activeCell="I70" sqref="I70"/>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view="pageBreakPreview" topLeftCell="A34">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view="pageBreakPreview" topLeftCell="A34">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howPageBreaks="1" view="pageBreakPreview" topLeftCell="A11">
      <selection activeCell="A19" sqref="A19"/>
      <rowBreaks count="3" manualBreakCount="3">
        <brk id="54" max="16383" man="1"/>
        <brk id="73" max="16383" man="1"/>
        <brk id="88" max="65535" man="1"/>
      </rowBreaks>
      <pageMargins left="0.5" right="0.5" top="0.5" bottom="0.75" header="0.5" footer="0.5"/>
      <pageSetup scale="95" firstPageNumber="11"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s>
  <phoneticPr fontId="17" type="noConversion"/>
  <pageMargins left="0.5" right="0.5" top="0.5" bottom="0.75" header="0.5" footer="0.5"/>
  <pageSetup scale="95" firstPageNumber="9" orientation="portrait" useFirstPageNumber="1" horizontalDpi="4294967292" r:id="rId14"/>
  <headerFooter alignWithMargins="0">
    <oddFooter>&amp;L&amp;"Times New Roman,Italic"&amp;8CDA Form 202 revised 10/25/16&amp;C&amp;"Times New Roman,Italic"&amp;9&amp;P&amp;R&amp;"Times New Roman,Italic"&amp;8&amp;A:&amp;D</oddFooter>
  </headerFooter>
  <rowBreaks count="3" manualBreakCount="3">
    <brk id="54" max="16383" man="1"/>
    <brk id="74" max="16383" man="1"/>
    <brk id="88"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24"/>
  <sheetViews>
    <sheetView showZeros="0" view="pageLayout" zoomScaleNormal="100" zoomScaleSheetLayoutView="100" workbookViewId="0"/>
  </sheetViews>
  <sheetFormatPr defaultColWidth="11.83203125" defaultRowHeight="12.75" x14ac:dyDescent="0.2"/>
  <cols>
    <col min="1" max="1" width="11.83203125" style="6" customWidth="1"/>
    <col min="2" max="5" width="11.83203125" style="6"/>
    <col min="6" max="6" width="12.83203125" style="6" bestFit="1" customWidth="1"/>
    <col min="7" max="7" width="11.83203125" style="6"/>
    <col min="8" max="8" width="12.83203125" style="6" bestFit="1" customWidth="1"/>
    <col min="9" max="9" width="13.5" style="6" bestFit="1" customWidth="1"/>
    <col min="10" max="16384" width="11.83203125" style="6"/>
  </cols>
  <sheetData>
    <row r="1" spans="1:9" s="50" customFormat="1" x14ac:dyDescent="0.2">
      <c r="A1" s="50" t="s">
        <v>472</v>
      </c>
      <c r="B1" s="417">
        <f>GENERAL!B6</f>
        <v>0</v>
      </c>
    </row>
    <row r="2" spans="1:9" ht="19.5" x14ac:dyDescent="0.35">
      <c r="A2" s="61" t="s">
        <v>140</v>
      </c>
      <c r="B2" s="62"/>
      <c r="C2" s="62"/>
      <c r="D2" s="62"/>
      <c r="E2" s="62"/>
      <c r="F2" s="62"/>
      <c r="G2" s="62"/>
      <c r="H2" s="62"/>
      <c r="I2" s="62"/>
    </row>
    <row r="3" spans="1:9" x14ac:dyDescent="0.2">
      <c r="A3" s="96" t="s">
        <v>342</v>
      </c>
      <c r="B3" s="95"/>
      <c r="C3" s="95"/>
      <c r="D3" s="95"/>
      <c r="E3" s="95"/>
      <c r="F3" s="95"/>
      <c r="G3" s="95"/>
      <c r="H3" s="95"/>
      <c r="I3" s="95"/>
    </row>
    <row r="5" spans="1:9" x14ac:dyDescent="0.2">
      <c r="A5" s="50" t="s">
        <v>354</v>
      </c>
    </row>
    <row r="6" spans="1:9" customFormat="1" ht="38.25" x14ac:dyDescent="0.2">
      <c r="A6" s="76" t="s">
        <v>352</v>
      </c>
      <c r="B6" s="102"/>
      <c r="C6" s="102"/>
      <c r="D6" s="102"/>
      <c r="E6" s="107" t="s">
        <v>353</v>
      </c>
      <c r="F6" s="94" t="s">
        <v>459</v>
      </c>
      <c r="G6" s="91" t="s">
        <v>417</v>
      </c>
      <c r="H6" s="97" t="s">
        <v>418</v>
      </c>
      <c r="I6" s="72" t="s">
        <v>419</v>
      </c>
    </row>
    <row r="7" spans="1:9" x14ac:dyDescent="0.2">
      <c r="A7" s="122" t="s">
        <v>434</v>
      </c>
      <c r="C7" s="104"/>
      <c r="D7" s="104"/>
      <c r="E7" s="106"/>
      <c r="F7" s="258"/>
      <c r="G7" s="274"/>
      <c r="H7" s="66"/>
      <c r="I7" s="441">
        <f t="shared" ref="I7:I12" si="0">F7-G7-H7</f>
        <v>0</v>
      </c>
    </row>
    <row r="8" spans="1:9" x14ac:dyDescent="0.2">
      <c r="A8" s="122" t="s">
        <v>450</v>
      </c>
      <c r="B8" s="104"/>
      <c r="C8" s="104"/>
      <c r="D8" s="108"/>
      <c r="E8" s="202" t="str">
        <f>IF(F8=0,"",F8/F7)</f>
        <v/>
      </c>
      <c r="F8" s="255" t="s">
        <v>460</v>
      </c>
      <c r="G8" s="177"/>
      <c r="H8" s="9"/>
      <c r="I8" s="442">
        <f t="shared" si="0"/>
        <v>0</v>
      </c>
    </row>
    <row r="9" spans="1:9" x14ac:dyDescent="0.2">
      <c r="A9" s="122" t="s">
        <v>451</v>
      </c>
      <c r="B9" s="104"/>
      <c r="C9" s="104"/>
      <c r="D9" s="108"/>
      <c r="E9" s="202" t="str">
        <f>IF(F9=0,"",F9/F7)</f>
        <v/>
      </c>
      <c r="F9" s="255" t="s">
        <v>460</v>
      </c>
      <c r="G9" s="177"/>
      <c r="H9" s="9"/>
      <c r="I9" s="442">
        <f t="shared" si="0"/>
        <v>0</v>
      </c>
    </row>
    <row r="10" spans="1:9" x14ac:dyDescent="0.2">
      <c r="A10" s="122" t="s">
        <v>452</v>
      </c>
      <c r="B10" s="104"/>
      <c r="C10" s="104"/>
      <c r="D10" s="108"/>
      <c r="E10" s="202" t="str">
        <f>IF(F10=0,"",F10/F7)</f>
        <v/>
      </c>
      <c r="F10" s="255" t="s">
        <v>460</v>
      </c>
      <c r="G10" s="177"/>
      <c r="H10" s="9"/>
      <c r="I10" s="442">
        <f t="shared" si="0"/>
        <v>0</v>
      </c>
    </row>
    <row r="11" spans="1:9" x14ac:dyDescent="0.2">
      <c r="A11" s="122" t="s">
        <v>453</v>
      </c>
      <c r="B11" s="104"/>
      <c r="C11" s="104"/>
      <c r="D11" s="108"/>
      <c r="E11" s="106"/>
      <c r="F11" s="255" t="s">
        <v>460</v>
      </c>
      <c r="G11" s="177"/>
      <c r="H11" s="9"/>
      <c r="I11" s="442">
        <f t="shared" si="0"/>
        <v>0</v>
      </c>
    </row>
    <row r="12" spans="1:9" x14ac:dyDescent="0.2">
      <c r="A12" s="122" t="s">
        <v>454</v>
      </c>
      <c r="B12" s="104"/>
      <c r="C12" s="104"/>
      <c r="D12" s="108"/>
      <c r="E12" s="106"/>
      <c r="F12" s="9"/>
      <c r="G12" s="177"/>
      <c r="H12" s="9"/>
      <c r="I12" s="442">
        <f t="shared" si="0"/>
        <v>0</v>
      </c>
    </row>
    <row r="13" spans="1:9" x14ac:dyDescent="0.2">
      <c r="A13" t="s">
        <v>455</v>
      </c>
      <c r="E13" s="245"/>
      <c r="F13" s="247">
        <f>SUM(F7:F12)</f>
        <v>0</v>
      </c>
      <c r="G13" s="247">
        <f>SUM(G7:G12)</f>
        <v>0</v>
      </c>
      <c r="H13" s="249">
        <f>SUM(H7:H12)</f>
        <v>0</v>
      </c>
      <c r="I13" s="443">
        <f>F13-H13</f>
        <v>0</v>
      </c>
    </row>
    <row r="14" spans="1:9" x14ac:dyDescent="0.2">
      <c r="A14" s="185" t="s">
        <v>449</v>
      </c>
      <c r="E14" s="246" t="str">
        <f>IF(F14=0,"",F14/F13)</f>
        <v/>
      </c>
      <c r="F14" s="254" t="s">
        <v>460</v>
      </c>
      <c r="G14" s="248"/>
      <c r="H14" s="250"/>
      <c r="I14" s="444" t="str">
        <f>F14</f>
        <v xml:space="preserve"> </v>
      </c>
    </row>
    <row r="15" spans="1:9" x14ac:dyDescent="0.2">
      <c r="A15" s="21" t="s">
        <v>456</v>
      </c>
      <c r="B15" s="8"/>
      <c r="C15" s="8"/>
      <c r="D15" s="8"/>
      <c r="E15" s="8"/>
      <c r="F15" s="242">
        <f>SUM(F13:F14)</f>
        <v>0</v>
      </c>
      <c r="G15" s="242">
        <f>SUM(G13:G14)</f>
        <v>0</v>
      </c>
      <c r="H15" s="242">
        <f>SUM(H13:H14)</f>
        <v>0</v>
      </c>
      <c r="I15" s="429">
        <f>SUM(I13:I14)</f>
        <v>0</v>
      </c>
    </row>
    <row r="18" spans="1:9" x14ac:dyDescent="0.2">
      <c r="A18" s="109" t="s">
        <v>230</v>
      </c>
      <c r="B18" s="57"/>
      <c r="C18" s="57"/>
      <c r="D18" s="57"/>
      <c r="E18" s="57"/>
    </row>
    <row r="19" spans="1:9" customFormat="1" ht="38.25" x14ac:dyDescent="0.2">
      <c r="A19" s="76" t="s">
        <v>352</v>
      </c>
      <c r="B19" s="102"/>
      <c r="C19" s="102"/>
      <c r="D19" s="102"/>
      <c r="E19" s="107" t="s">
        <v>353</v>
      </c>
      <c r="F19" s="94" t="s">
        <v>459</v>
      </c>
      <c r="G19" s="91" t="s">
        <v>417</v>
      </c>
      <c r="H19" s="97" t="s">
        <v>418</v>
      </c>
      <c r="I19" s="72" t="s">
        <v>419</v>
      </c>
    </row>
    <row r="20" spans="1:9" x14ac:dyDescent="0.2">
      <c r="A20" s="122" t="s">
        <v>457</v>
      </c>
      <c r="B20" s="104"/>
      <c r="C20" s="104"/>
      <c r="D20" s="108"/>
      <c r="E20" s="202" t="str">
        <f>IF(F20=0,"",F20/F13)</f>
        <v/>
      </c>
      <c r="F20" s="211" t="s">
        <v>460</v>
      </c>
      <c r="G20" s="184" t="s">
        <v>2</v>
      </c>
      <c r="H20" s="211" t="s">
        <v>2</v>
      </c>
      <c r="I20" s="226">
        <f t="shared" ref="I20:I32" si="1">F20-G20-H20</f>
        <v>0</v>
      </c>
    </row>
    <row r="21" spans="1:9" x14ac:dyDescent="0.2">
      <c r="A21" s="122" t="s">
        <v>458</v>
      </c>
      <c r="B21" s="104"/>
      <c r="C21" s="104"/>
      <c r="D21" s="108"/>
      <c r="E21" s="202" t="str">
        <f>IF(F21=0,"",F21/F13)</f>
        <v/>
      </c>
      <c r="F21" s="255" t="s">
        <v>460</v>
      </c>
      <c r="G21" s="9"/>
      <c r="H21" s="9"/>
      <c r="I21" s="228">
        <f t="shared" si="1"/>
        <v>0</v>
      </c>
    </row>
    <row r="22" spans="1:9" x14ac:dyDescent="0.2">
      <c r="A22" s="122" t="s">
        <v>463</v>
      </c>
      <c r="B22" s="104"/>
      <c r="C22" s="104"/>
      <c r="D22" s="108"/>
      <c r="E22" s="202" t="str">
        <f>IF(F22=0,"",F22/F13)</f>
        <v/>
      </c>
      <c r="F22" s="255" t="s">
        <v>460</v>
      </c>
      <c r="G22" s="9"/>
      <c r="H22" s="9"/>
      <c r="I22" s="228">
        <f t="shared" si="1"/>
        <v>0</v>
      </c>
    </row>
    <row r="23" spans="1:9" x14ac:dyDescent="0.2">
      <c r="A23" s="122" t="s">
        <v>435</v>
      </c>
      <c r="B23" s="104"/>
      <c r="C23" s="104"/>
      <c r="D23" s="108"/>
      <c r="E23" s="106"/>
      <c r="F23" s="255" t="s">
        <v>460</v>
      </c>
      <c r="G23" s="9"/>
      <c r="H23" s="9"/>
      <c r="I23" s="227">
        <f t="shared" si="1"/>
        <v>0</v>
      </c>
    </row>
    <row r="24" spans="1:9" x14ac:dyDescent="0.2">
      <c r="A24" s="122" t="s">
        <v>549</v>
      </c>
      <c r="B24" s="104"/>
      <c r="C24" s="104"/>
      <c r="D24" s="108"/>
      <c r="E24" s="202" t="str">
        <f>IF(F24=0,"",F24/F7)</f>
        <v/>
      </c>
      <c r="F24" s="255"/>
      <c r="G24" s="15"/>
      <c r="H24" s="9"/>
      <c r="I24" s="227">
        <f t="shared" si="1"/>
        <v>0</v>
      </c>
    </row>
    <row r="25" spans="1:9" x14ac:dyDescent="0.2">
      <c r="A25" s="122" t="s">
        <v>550</v>
      </c>
      <c r="B25" s="104"/>
      <c r="C25" s="104"/>
      <c r="D25" s="108"/>
      <c r="E25" s="106"/>
      <c r="F25" s="255" t="s">
        <v>460</v>
      </c>
      <c r="G25" s="178"/>
      <c r="H25" s="179"/>
      <c r="I25" s="227">
        <f t="shared" si="1"/>
        <v>0</v>
      </c>
    </row>
    <row r="26" spans="1:9" x14ac:dyDescent="0.2">
      <c r="A26" s="122" t="s">
        <v>551</v>
      </c>
      <c r="B26" s="104"/>
      <c r="C26" s="104"/>
      <c r="D26" s="108"/>
      <c r="E26" s="106"/>
      <c r="F26" s="255" t="s">
        <v>460</v>
      </c>
      <c r="G26" s="9"/>
      <c r="H26" s="9"/>
      <c r="I26" s="227">
        <f t="shared" si="1"/>
        <v>0</v>
      </c>
    </row>
    <row r="27" spans="1:9" x14ac:dyDescent="0.2">
      <c r="A27" s="122" t="s">
        <v>552</v>
      </c>
      <c r="B27" s="104"/>
      <c r="C27" s="104"/>
      <c r="D27" s="108"/>
      <c r="E27" s="106"/>
      <c r="F27" s="255" t="s">
        <v>460</v>
      </c>
      <c r="G27" s="9"/>
      <c r="H27" s="9"/>
      <c r="I27" s="227">
        <f t="shared" si="1"/>
        <v>0</v>
      </c>
    </row>
    <row r="28" spans="1:9" x14ac:dyDescent="0.2">
      <c r="A28" s="122" t="s">
        <v>553</v>
      </c>
      <c r="B28" s="104"/>
      <c r="C28" s="104"/>
      <c r="D28" s="108"/>
      <c r="E28" s="106"/>
      <c r="F28" s="255" t="s">
        <v>460</v>
      </c>
      <c r="G28" s="9"/>
      <c r="H28" s="9"/>
      <c r="I28" s="227">
        <f t="shared" si="1"/>
        <v>0</v>
      </c>
    </row>
    <row r="29" spans="1:9" x14ac:dyDescent="0.2">
      <c r="A29" s="122" t="s">
        <v>554</v>
      </c>
      <c r="B29" s="104"/>
      <c r="C29" s="104"/>
      <c r="D29" s="108"/>
      <c r="E29" s="106"/>
      <c r="F29" s="255" t="s">
        <v>460</v>
      </c>
      <c r="G29" s="9"/>
      <c r="H29" s="9"/>
      <c r="I29" s="227">
        <f t="shared" si="1"/>
        <v>0</v>
      </c>
    </row>
    <row r="30" spans="1:9" x14ac:dyDescent="0.2">
      <c r="A30" s="122" t="s">
        <v>555</v>
      </c>
      <c r="B30" s="104"/>
      <c r="C30" s="104"/>
      <c r="D30" s="108"/>
      <c r="E30" s="106"/>
      <c r="F30" s="255" t="s">
        <v>460</v>
      </c>
      <c r="G30" s="9"/>
      <c r="H30" s="9"/>
      <c r="I30" s="227">
        <f t="shared" si="1"/>
        <v>0</v>
      </c>
    </row>
    <row r="31" spans="1:9" x14ac:dyDescent="0.2">
      <c r="A31" s="122" t="s">
        <v>556</v>
      </c>
      <c r="B31" s="104"/>
      <c r="C31" s="104"/>
      <c r="D31" s="108"/>
      <c r="E31" s="106"/>
      <c r="F31" s="255" t="s">
        <v>460</v>
      </c>
      <c r="G31" s="9"/>
      <c r="H31" s="9"/>
      <c r="I31" s="227">
        <f t="shared" si="1"/>
        <v>0</v>
      </c>
    </row>
    <row r="32" spans="1:9" x14ac:dyDescent="0.2">
      <c r="A32" s="122" t="s">
        <v>557</v>
      </c>
      <c r="B32" s="104"/>
      <c r="C32" s="104"/>
      <c r="D32" s="108"/>
      <c r="E32" s="106"/>
      <c r="F32" s="9"/>
      <c r="G32" s="9"/>
      <c r="H32" s="9"/>
      <c r="I32" s="227">
        <f t="shared" si="1"/>
        <v>0</v>
      </c>
    </row>
    <row r="33" spans="1:9" x14ac:dyDescent="0.2">
      <c r="A33" s="8" t="s">
        <v>558</v>
      </c>
      <c r="B33" s="8"/>
      <c r="C33" s="8"/>
      <c r="D33" s="8"/>
      <c r="E33" s="8"/>
      <c r="F33" s="220">
        <f>+SUM(F20:F32)</f>
        <v>0</v>
      </c>
      <c r="G33" s="220">
        <f>+SUM(G20:G32)</f>
        <v>0</v>
      </c>
      <c r="H33" s="220">
        <f>+SUM(H20:H32)</f>
        <v>0</v>
      </c>
      <c r="I33" s="220">
        <f>+SUM(I20:I32)</f>
        <v>0</v>
      </c>
    </row>
    <row r="35" spans="1:9" x14ac:dyDescent="0.2">
      <c r="A35" s="109" t="s">
        <v>142</v>
      </c>
      <c r="B35" s="57"/>
      <c r="C35" s="57"/>
      <c r="D35" s="57"/>
      <c r="E35" s="57"/>
    </row>
    <row r="36" spans="1:9" customFormat="1" ht="38.25" x14ac:dyDescent="0.2">
      <c r="A36" s="76" t="s">
        <v>352</v>
      </c>
      <c r="B36" s="102"/>
      <c r="C36" s="102"/>
      <c r="D36" s="102"/>
      <c r="E36" s="107"/>
      <c r="F36" s="94" t="s">
        <v>459</v>
      </c>
      <c r="G36" s="91" t="s">
        <v>417</v>
      </c>
      <c r="H36" s="97" t="s">
        <v>418</v>
      </c>
      <c r="I36" s="72" t="s">
        <v>419</v>
      </c>
    </row>
    <row r="37" spans="1:9" x14ac:dyDescent="0.2">
      <c r="A37" s="122" t="s">
        <v>559</v>
      </c>
      <c r="B37" s="104"/>
      <c r="C37" s="104"/>
      <c r="D37" s="104"/>
      <c r="E37" s="105"/>
      <c r="F37" s="210" t="s">
        <v>460</v>
      </c>
      <c r="G37" s="184" t="s">
        <v>2</v>
      </c>
      <c r="H37" s="211" t="s">
        <v>2</v>
      </c>
      <c r="I37" s="226">
        <f t="shared" ref="I37:I47" si="2">F37-G37-H37</f>
        <v>0</v>
      </c>
    </row>
    <row r="38" spans="1:9" x14ac:dyDescent="0.2">
      <c r="A38" s="122" t="s">
        <v>560</v>
      </c>
      <c r="B38" s="104"/>
      <c r="C38" s="104"/>
      <c r="D38" s="104"/>
      <c r="E38" s="105"/>
      <c r="F38" s="255" t="s">
        <v>460</v>
      </c>
      <c r="G38" s="9"/>
      <c r="H38" s="9"/>
      <c r="I38" s="215">
        <f t="shared" si="2"/>
        <v>0</v>
      </c>
    </row>
    <row r="39" spans="1:9" x14ac:dyDescent="0.2">
      <c r="A39" s="122" t="s">
        <v>561</v>
      </c>
      <c r="B39" s="104"/>
      <c r="C39" s="104"/>
      <c r="D39" s="104"/>
      <c r="E39" s="105"/>
      <c r="F39" s="255" t="s">
        <v>460</v>
      </c>
      <c r="G39" s="9"/>
      <c r="H39" s="9"/>
      <c r="I39" s="215">
        <f t="shared" si="2"/>
        <v>0</v>
      </c>
    </row>
    <row r="40" spans="1:9" x14ac:dyDescent="0.2">
      <c r="A40" s="122" t="s">
        <v>562</v>
      </c>
      <c r="B40" s="104"/>
      <c r="C40" s="104"/>
      <c r="D40" s="104"/>
      <c r="E40" s="105"/>
      <c r="F40" s="9">
        <v>0</v>
      </c>
      <c r="G40" s="9"/>
      <c r="H40" s="9"/>
      <c r="I40" s="215">
        <f t="shared" si="2"/>
        <v>0</v>
      </c>
    </row>
    <row r="41" spans="1:9" x14ac:dyDescent="0.2">
      <c r="A41" s="122" t="s">
        <v>563</v>
      </c>
      <c r="B41" s="104"/>
      <c r="C41" s="104"/>
      <c r="D41" s="104"/>
      <c r="E41" s="105"/>
      <c r="F41" s="255" t="s">
        <v>460</v>
      </c>
      <c r="G41" s="9"/>
      <c r="H41" s="9"/>
      <c r="I41" s="215">
        <f t="shared" si="2"/>
        <v>0</v>
      </c>
    </row>
    <row r="42" spans="1:9" x14ac:dyDescent="0.2">
      <c r="A42" s="122" t="s">
        <v>564</v>
      </c>
      <c r="B42" s="104"/>
      <c r="C42" s="104"/>
      <c r="D42" s="104"/>
      <c r="E42" s="105"/>
      <c r="F42" s="255" t="s">
        <v>460</v>
      </c>
      <c r="G42" s="177"/>
      <c r="H42" s="177"/>
      <c r="I42" s="215" t="str">
        <f>F42</f>
        <v xml:space="preserve"> </v>
      </c>
    </row>
    <row r="43" spans="1:9" x14ac:dyDescent="0.2">
      <c r="A43" s="122" t="s">
        <v>565</v>
      </c>
      <c r="B43" s="104"/>
      <c r="C43" s="104"/>
      <c r="D43" s="104"/>
      <c r="E43" s="105"/>
      <c r="F43" s="255" t="s">
        <v>460</v>
      </c>
      <c r="G43" s="9"/>
      <c r="H43" s="9"/>
      <c r="I43" s="215">
        <f t="shared" si="2"/>
        <v>0</v>
      </c>
    </row>
    <row r="44" spans="1:9" x14ac:dyDescent="0.2">
      <c r="A44" s="122" t="s">
        <v>483</v>
      </c>
      <c r="B44" s="104"/>
      <c r="C44" s="104"/>
      <c r="D44" s="104"/>
      <c r="E44" s="105"/>
      <c r="F44" s="255" t="s">
        <v>460</v>
      </c>
      <c r="G44" s="9"/>
      <c r="H44" s="9"/>
      <c r="I44" s="215">
        <f t="shared" si="2"/>
        <v>0</v>
      </c>
    </row>
    <row r="45" spans="1:9" x14ac:dyDescent="0.2">
      <c r="A45" s="122" t="s">
        <v>484</v>
      </c>
      <c r="B45" s="104"/>
      <c r="C45" s="104"/>
      <c r="D45" s="104"/>
      <c r="E45" s="105"/>
      <c r="F45" s="255" t="s">
        <v>460</v>
      </c>
      <c r="G45" s="9"/>
      <c r="H45" s="9"/>
      <c r="I45" s="215">
        <f t="shared" si="2"/>
        <v>0</v>
      </c>
    </row>
    <row r="46" spans="1:9" x14ac:dyDescent="0.2">
      <c r="A46" s="122" t="s">
        <v>485</v>
      </c>
      <c r="B46" s="104"/>
      <c r="C46" s="104"/>
      <c r="D46" s="104"/>
      <c r="E46" s="105"/>
      <c r="F46" s="255" t="s">
        <v>460</v>
      </c>
      <c r="G46" s="9"/>
      <c r="H46" s="9"/>
      <c r="I46" s="215">
        <f t="shared" si="2"/>
        <v>0</v>
      </c>
    </row>
    <row r="47" spans="1:9" x14ac:dyDescent="0.2">
      <c r="A47" s="122" t="s">
        <v>486</v>
      </c>
      <c r="B47" s="104"/>
      <c r="C47" s="104"/>
      <c r="D47" s="104"/>
      <c r="E47" s="105"/>
      <c r="F47" s="9">
        <v>0</v>
      </c>
      <c r="G47" s="9"/>
      <c r="H47" s="9"/>
      <c r="I47" s="215">
        <f t="shared" si="2"/>
        <v>0</v>
      </c>
    </row>
    <row r="48" spans="1:9" x14ac:dyDescent="0.2">
      <c r="A48" s="122" t="s">
        <v>598</v>
      </c>
      <c r="B48" s="104"/>
      <c r="C48" s="104"/>
      <c r="D48" s="104"/>
      <c r="E48" s="105"/>
      <c r="F48" s="9"/>
      <c r="G48" s="9"/>
      <c r="H48" s="9"/>
      <c r="I48" s="215"/>
    </row>
    <row r="49" spans="1:9" x14ac:dyDescent="0.2">
      <c r="A49" s="8" t="s">
        <v>599</v>
      </c>
      <c r="B49" s="8"/>
      <c r="C49" s="8"/>
      <c r="D49" s="8"/>
      <c r="E49" s="8"/>
      <c r="F49" s="220">
        <f>+SUM(F37:F48)</f>
        <v>0</v>
      </c>
      <c r="G49" s="220">
        <f>+SUM(G37:G48)</f>
        <v>0</v>
      </c>
      <c r="H49" s="220">
        <f>+SUM(H37:H48)</f>
        <v>0</v>
      </c>
      <c r="I49" s="220">
        <f>+SUM(I37:I48)</f>
        <v>0</v>
      </c>
    </row>
    <row r="50" spans="1:9" x14ac:dyDescent="0.2">
      <c r="A50" s="21"/>
      <c r="B50" s="8"/>
      <c r="C50" s="8"/>
      <c r="D50" s="8"/>
      <c r="E50" s="8"/>
      <c r="F50" s="29"/>
      <c r="G50" s="29"/>
      <c r="H50" s="29"/>
      <c r="I50" s="29"/>
    </row>
    <row r="51" spans="1:9" x14ac:dyDescent="0.2">
      <c r="A51" s="55" t="s">
        <v>519</v>
      </c>
      <c r="B51" s="8"/>
      <c r="C51" s="8"/>
      <c r="D51" s="8"/>
      <c r="E51" s="8"/>
      <c r="F51" s="29"/>
      <c r="G51" s="29"/>
      <c r="H51" s="29"/>
      <c r="I51" s="29"/>
    </row>
    <row r="52" spans="1:9" x14ac:dyDescent="0.2">
      <c r="A52" s="50"/>
      <c r="B52" s="8"/>
      <c r="C52" s="8"/>
      <c r="D52" s="8"/>
      <c r="E52" s="8"/>
      <c r="F52" s="29"/>
      <c r="G52" s="29"/>
      <c r="H52" s="29"/>
      <c r="I52" s="29"/>
    </row>
    <row r="53" spans="1:9" x14ac:dyDescent="0.2">
      <c r="A53" s="8"/>
      <c r="B53" s="8"/>
      <c r="C53" s="8"/>
      <c r="D53" s="8"/>
      <c r="E53" s="8"/>
      <c r="F53" s="29"/>
    </row>
    <row r="54" spans="1:9" x14ac:dyDescent="0.2">
      <c r="A54" s="110" t="s">
        <v>143</v>
      </c>
      <c r="B54" s="29"/>
      <c r="C54" s="29"/>
      <c r="D54" s="29"/>
      <c r="E54" s="29"/>
      <c r="F54" s="57"/>
    </row>
    <row r="55" spans="1:9" customFormat="1" ht="38.25" x14ac:dyDescent="0.2">
      <c r="A55" s="76" t="s">
        <v>352</v>
      </c>
      <c r="B55" s="102"/>
      <c r="C55" s="102"/>
      <c r="D55" s="102"/>
      <c r="E55" s="107"/>
      <c r="F55" s="94" t="s">
        <v>459</v>
      </c>
      <c r="G55" s="91" t="s">
        <v>417</v>
      </c>
      <c r="H55" s="97" t="s">
        <v>418</v>
      </c>
      <c r="I55" s="72" t="s">
        <v>419</v>
      </c>
    </row>
    <row r="56" spans="1:9" x14ac:dyDescent="0.2">
      <c r="A56" s="122" t="s">
        <v>600</v>
      </c>
      <c r="B56" s="104"/>
      <c r="C56" s="104"/>
      <c r="D56" s="104"/>
      <c r="E56" s="105"/>
      <c r="F56" s="211" t="s">
        <v>460</v>
      </c>
      <c r="G56" s="184" t="s">
        <v>2</v>
      </c>
      <c r="H56" s="278"/>
      <c r="I56" s="226">
        <f t="shared" ref="I56:I62" si="3">F56-G56-H56</f>
        <v>0</v>
      </c>
    </row>
    <row r="57" spans="1:9" x14ac:dyDescent="0.2">
      <c r="A57" s="122" t="s">
        <v>601</v>
      </c>
      <c r="B57" s="104"/>
      <c r="C57" s="104"/>
      <c r="D57" s="104"/>
      <c r="E57" s="105"/>
      <c r="F57" s="255" t="s">
        <v>460</v>
      </c>
      <c r="G57" s="23"/>
      <c r="H57" s="24"/>
      <c r="I57" s="215">
        <f t="shared" si="3"/>
        <v>0</v>
      </c>
    </row>
    <row r="58" spans="1:9" x14ac:dyDescent="0.2">
      <c r="A58" s="122" t="s">
        <v>602</v>
      </c>
      <c r="B58" s="104"/>
      <c r="C58" s="104"/>
      <c r="D58" s="104"/>
      <c r="E58" s="105"/>
      <c r="F58" s="255" t="s">
        <v>460</v>
      </c>
      <c r="G58" s="9"/>
      <c r="H58" s="177"/>
      <c r="I58" s="215">
        <f t="shared" si="3"/>
        <v>0</v>
      </c>
    </row>
    <row r="59" spans="1:9" x14ac:dyDescent="0.2">
      <c r="A59" s="122" t="s">
        <v>603</v>
      </c>
      <c r="B59" s="104"/>
      <c r="C59" s="104"/>
      <c r="D59" s="104"/>
      <c r="E59" s="105"/>
      <c r="F59" s="255" t="s">
        <v>460</v>
      </c>
      <c r="G59" s="9"/>
      <c r="H59" s="177"/>
      <c r="I59" s="215">
        <f t="shared" si="3"/>
        <v>0</v>
      </c>
    </row>
    <row r="60" spans="1:9" x14ac:dyDescent="0.2">
      <c r="A60" s="122" t="s">
        <v>604</v>
      </c>
      <c r="B60" s="104"/>
      <c r="C60" s="104"/>
      <c r="D60" s="104"/>
      <c r="E60" s="105"/>
      <c r="F60" s="9">
        <v>0</v>
      </c>
      <c r="G60" s="9"/>
      <c r="H60" s="177"/>
      <c r="I60" s="215">
        <f t="shared" si="3"/>
        <v>0</v>
      </c>
    </row>
    <row r="61" spans="1:9" x14ac:dyDescent="0.2">
      <c r="A61" s="122" t="s">
        <v>605</v>
      </c>
      <c r="B61" s="104"/>
      <c r="C61" s="104"/>
      <c r="D61" s="104"/>
      <c r="E61" s="105"/>
      <c r="F61" s="155"/>
      <c r="G61" s="155"/>
      <c r="H61" s="279"/>
      <c r="I61" s="275"/>
    </row>
    <row r="62" spans="1:9" x14ac:dyDescent="0.2">
      <c r="A62" s="122" t="s">
        <v>606</v>
      </c>
      <c r="B62" s="104"/>
      <c r="C62" s="104"/>
      <c r="D62" s="104"/>
      <c r="E62" s="105"/>
      <c r="F62" s="155"/>
      <c r="G62" s="155"/>
      <c r="H62" s="279"/>
      <c r="I62" s="275">
        <f t="shared" si="3"/>
        <v>0</v>
      </c>
    </row>
    <row r="63" spans="1:9" ht="13.5" thickBot="1" x14ac:dyDescent="0.25">
      <c r="A63" s="8" t="s">
        <v>607</v>
      </c>
      <c r="B63" s="8"/>
      <c r="C63" s="8"/>
      <c r="D63" s="8"/>
      <c r="E63" s="8"/>
      <c r="F63" s="276">
        <f>SUM(F56:F62)</f>
        <v>0</v>
      </c>
      <c r="G63" s="276">
        <f>+SUM(G56:G62)</f>
        <v>0</v>
      </c>
      <c r="H63" s="276">
        <f>+SUM(H56:H62)</f>
        <v>0</v>
      </c>
      <c r="I63" s="276">
        <f>+SUM(I56:I62)</f>
        <v>0</v>
      </c>
    </row>
    <row r="64" spans="1:9" ht="13.5" thickBot="1" x14ac:dyDescent="0.25">
      <c r="A64" s="8" t="s">
        <v>608</v>
      </c>
      <c r="B64" s="8"/>
      <c r="C64" s="8"/>
      <c r="D64" s="8"/>
      <c r="E64" s="8"/>
      <c r="F64" s="277">
        <f>F15+F33+F49+F63</f>
        <v>0</v>
      </c>
      <c r="G64" s="277">
        <f>+SUM(+G63+G49+G33+G15)</f>
        <v>0</v>
      </c>
      <c r="H64" s="277">
        <f>+SUM(+H49+H33+H15)</f>
        <v>0</v>
      </c>
      <c r="I64" s="277">
        <f>+SUM(+I63+I49+I33+I15)</f>
        <v>0</v>
      </c>
    </row>
    <row r="65" spans="1:9" x14ac:dyDescent="0.2">
      <c r="A65" s="21"/>
      <c r="B65" s="8"/>
      <c r="C65" s="8"/>
      <c r="D65" s="8"/>
      <c r="E65" s="8"/>
      <c r="F65" s="29"/>
      <c r="G65" s="29"/>
      <c r="H65" s="29"/>
      <c r="I65" s="29"/>
    </row>
    <row r="66" spans="1:9" x14ac:dyDescent="0.2">
      <c r="A66" s="30" t="s">
        <v>343</v>
      </c>
      <c r="B66" s="52"/>
      <c r="C66" s="52"/>
      <c r="D66" s="52"/>
      <c r="E66" s="52"/>
      <c r="F66" s="52"/>
      <c r="G66" s="52"/>
      <c r="H66" s="52"/>
      <c r="I66" s="52"/>
    </row>
    <row r="68" spans="1:9" x14ac:dyDescent="0.2">
      <c r="A68" s="50" t="s">
        <v>144</v>
      </c>
    </row>
    <row r="69" spans="1:9" customFormat="1" ht="38.25" x14ac:dyDescent="0.2">
      <c r="A69" s="76" t="s">
        <v>352</v>
      </c>
      <c r="B69" s="102"/>
      <c r="C69" s="102"/>
      <c r="D69" s="102"/>
      <c r="E69" s="107"/>
      <c r="F69" s="94" t="s">
        <v>459</v>
      </c>
      <c r="G69" s="91" t="s">
        <v>417</v>
      </c>
      <c r="H69" s="97" t="s">
        <v>418</v>
      </c>
      <c r="I69" s="72" t="s">
        <v>419</v>
      </c>
    </row>
    <row r="70" spans="1:9" x14ac:dyDescent="0.2">
      <c r="A70" s="122" t="s">
        <v>609</v>
      </c>
      <c r="B70" s="104"/>
      <c r="C70" s="104"/>
      <c r="D70" s="104"/>
      <c r="E70" s="105"/>
      <c r="F70" s="220">
        <f>I113</f>
        <v>0</v>
      </c>
      <c r="G70" s="23"/>
      <c r="H70" s="66"/>
      <c r="I70" s="226">
        <f>F70-H70</f>
        <v>0</v>
      </c>
    </row>
    <row r="71" spans="1:9" x14ac:dyDescent="0.2">
      <c r="A71" s="122" t="s">
        <v>610</v>
      </c>
      <c r="B71" s="104"/>
      <c r="C71" s="104"/>
      <c r="D71" s="104"/>
      <c r="E71" s="105"/>
      <c r="F71" s="214">
        <f>I120</f>
        <v>0</v>
      </c>
      <c r="G71" s="195"/>
      <c r="H71" s="23"/>
      <c r="I71" s="215">
        <f>F71-G71</f>
        <v>0</v>
      </c>
    </row>
    <row r="72" spans="1:9" ht="13.5" x14ac:dyDescent="0.25">
      <c r="A72" s="8" t="s">
        <v>611</v>
      </c>
      <c r="B72" s="8"/>
      <c r="C72" s="8"/>
      <c r="F72" s="220">
        <f>F70+F71</f>
        <v>0</v>
      </c>
      <c r="G72" s="226">
        <f>G71</f>
        <v>0</v>
      </c>
      <c r="H72" s="226">
        <f>H70</f>
        <v>0</v>
      </c>
      <c r="I72" s="226">
        <f>I70+I71</f>
        <v>0</v>
      </c>
    </row>
    <row r="74" spans="1:9" x14ac:dyDescent="0.2">
      <c r="A74" s="109" t="s">
        <v>146</v>
      </c>
      <c r="B74" s="57"/>
      <c r="C74" s="57"/>
      <c r="D74" s="57"/>
      <c r="E74" s="57"/>
    </row>
    <row r="75" spans="1:9" ht="38.25" x14ac:dyDescent="0.2">
      <c r="A75" s="76" t="s">
        <v>352</v>
      </c>
      <c r="B75" s="102"/>
      <c r="C75" s="102"/>
      <c r="D75" s="102"/>
      <c r="E75" s="107"/>
      <c r="F75" s="94" t="s">
        <v>459</v>
      </c>
      <c r="G75" s="91" t="s">
        <v>417</v>
      </c>
      <c r="H75" s="97" t="s">
        <v>418</v>
      </c>
      <c r="I75" s="72" t="s">
        <v>419</v>
      </c>
    </row>
    <row r="76" spans="1:9" x14ac:dyDescent="0.2">
      <c r="A76" s="122" t="s">
        <v>612</v>
      </c>
      <c r="B76" s="104"/>
      <c r="C76" s="104"/>
      <c r="D76" s="104"/>
      <c r="E76" s="105"/>
      <c r="F76" s="211" t="s">
        <v>460</v>
      </c>
      <c r="G76" s="184" t="s">
        <v>2</v>
      </c>
      <c r="H76" s="184" t="s">
        <v>2</v>
      </c>
      <c r="I76" s="226">
        <f t="shared" ref="I76:I86" si="4">F76-G76-H76</f>
        <v>0</v>
      </c>
    </row>
    <row r="77" spans="1:9" x14ac:dyDescent="0.2">
      <c r="A77" s="122" t="s">
        <v>613</v>
      </c>
      <c r="B77" s="104"/>
      <c r="C77" s="104"/>
      <c r="D77" s="104"/>
      <c r="E77" s="105"/>
      <c r="F77" s="255" t="s">
        <v>460</v>
      </c>
      <c r="G77" s="9"/>
      <c r="H77" s="9"/>
      <c r="I77" s="215">
        <f t="shared" si="4"/>
        <v>0</v>
      </c>
    </row>
    <row r="78" spans="1:9" x14ac:dyDescent="0.2">
      <c r="A78" s="122" t="s">
        <v>614</v>
      </c>
      <c r="B78" s="104"/>
      <c r="C78" s="104"/>
      <c r="D78" s="104"/>
      <c r="E78" s="105"/>
      <c r="F78" s="255" t="s">
        <v>460</v>
      </c>
      <c r="G78" s="9"/>
      <c r="H78" s="9"/>
      <c r="I78" s="215">
        <f t="shared" si="4"/>
        <v>0</v>
      </c>
    </row>
    <row r="79" spans="1:9" x14ac:dyDescent="0.2">
      <c r="A79" s="122" t="s">
        <v>615</v>
      </c>
      <c r="B79" s="104"/>
      <c r="C79" s="104"/>
      <c r="D79" s="104"/>
      <c r="E79" s="105"/>
      <c r="F79" s="255" t="s">
        <v>460</v>
      </c>
      <c r="G79" s="9"/>
      <c r="H79" s="9"/>
      <c r="I79" s="215">
        <f t="shared" si="4"/>
        <v>0</v>
      </c>
    </row>
    <row r="80" spans="1:9" x14ac:dyDescent="0.2">
      <c r="A80" s="122" t="s">
        <v>616</v>
      </c>
      <c r="B80" s="104"/>
      <c r="C80" s="104"/>
      <c r="D80" s="104"/>
      <c r="E80" s="105"/>
      <c r="F80" s="255" t="s">
        <v>460</v>
      </c>
      <c r="G80" s="9"/>
      <c r="H80" s="9"/>
      <c r="I80" s="215">
        <f t="shared" si="4"/>
        <v>0</v>
      </c>
    </row>
    <row r="81" spans="1:9" x14ac:dyDescent="0.2">
      <c r="A81" s="122" t="s">
        <v>617</v>
      </c>
      <c r="B81" s="104"/>
      <c r="C81" s="104"/>
      <c r="D81" s="104"/>
      <c r="E81" s="105"/>
      <c r="F81" s="255" t="s">
        <v>460</v>
      </c>
      <c r="G81" s="9"/>
      <c r="H81" s="9"/>
      <c r="I81" s="215">
        <f>F79-G79-H79</f>
        <v>0</v>
      </c>
    </row>
    <row r="82" spans="1:9" s="311" customFormat="1" x14ac:dyDescent="0.2">
      <c r="A82" s="321" t="s">
        <v>618</v>
      </c>
      <c r="B82" s="322"/>
      <c r="C82" s="322"/>
      <c r="D82" s="322"/>
      <c r="E82" s="323"/>
      <c r="F82" s="324"/>
      <c r="G82" s="325"/>
      <c r="H82" s="325"/>
      <c r="I82" s="215">
        <f>F80-G80-H80</f>
        <v>0</v>
      </c>
    </row>
    <row r="83" spans="1:9" s="311" customFormat="1" x14ac:dyDescent="0.2">
      <c r="A83" s="321" t="s">
        <v>619</v>
      </c>
      <c r="B83" s="322"/>
      <c r="C83" s="322"/>
      <c r="D83" s="322"/>
      <c r="E83" s="323"/>
      <c r="F83" s="324"/>
      <c r="G83" s="325"/>
      <c r="H83" s="325"/>
      <c r="I83" s="215">
        <f>F81-G81-H81</f>
        <v>0</v>
      </c>
    </row>
    <row r="84" spans="1:9" x14ac:dyDescent="0.2">
      <c r="A84" s="122" t="s">
        <v>620</v>
      </c>
      <c r="B84" s="104"/>
      <c r="C84" s="104"/>
      <c r="D84" s="104"/>
      <c r="E84" s="105"/>
      <c r="F84" s="255" t="s">
        <v>460</v>
      </c>
      <c r="G84" s="9"/>
      <c r="H84" s="9"/>
      <c r="I84" s="215">
        <f t="shared" si="4"/>
        <v>0</v>
      </c>
    </row>
    <row r="85" spans="1:9" x14ac:dyDescent="0.2">
      <c r="A85" s="122" t="s">
        <v>621</v>
      </c>
      <c r="B85" s="104"/>
      <c r="C85" s="104"/>
      <c r="D85" s="104"/>
      <c r="E85" s="105"/>
      <c r="F85" s="255" t="s">
        <v>460</v>
      </c>
      <c r="G85" s="9"/>
      <c r="H85" s="9"/>
      <c r="I85" s="215">
        <f t="shared" si="4"/>
        <v>0</v>
      </c>
    </row>
    <row r="86" spans="1:9" x14ac:dyDescent="0.2">
      <c r="A86" s="122" t="s">
        <v>622</v>
      </c>
      <c r="B86" s="104"/>
      <c r="C86" s="104"/>
      <c r="D86" s="104"/>
      <c r="E86" s="105"/>
      <c r="F86" s="9"/>
      <c r="G86" s="9"/>
      <c r="H86" s="9"/>
      <c r="I86" s="215">
        <f t="shared" si="4"/>
        <v>0</v>
      </c>
    </row>
    <row r="87" spans="1:9" x14ac:dyDescent="0.2">
      <c r="A87" s="8" t="s">
        <v>623</v>
      </c>
      <c r="B87" s="8"/>
      <c r="C87" s="8"/>
      <c r="D87" s="8"/>
      <c r="E87" s="8"/>
      <c r="F87" s="229">
        <f>SUM(F76:F86)</f>
        <v>0</v>
      </c>
      <c r="G87" s="229">
        <f>SUM(G76:G86)</f>
        <v>0</v>
      </c>
      <c r="H87" s="229">
        <f>SUM(H76:H86)</f>
        <v>0</v>
      </c>
      <c r="I87" s="229">
        <f>SUM(I76:I86)</f>
        <v>0</v>
      </c>
    </row>
    <row r="89" spans="1:9" x14ac:dyDescent="0.2">
      <c r="A89" s="109" t="s">
        <v>341</v>
      </c>
      <c r="B89" s="57"/>
      <c r="C89" s="57"/>
      <c r="D89" s="57"/>
      <c r="E89" s="57"/>
    </row>
    <row r="90" spans="1:9" ht="38.25" x14ac:dyDescent="0.2">
      <c r="A90" s="76" t="s">
        <v>352</v>
      </c>
      <c r="B90" s="102"/>
      <c r="C90" s="102"/>
      <c r="D90" s="102"/>
      <c r="E90" s="107"/>
      <c r="F90" s="94" t="s">
        <v>459</v>
      </c>
      <c r="G90" s="91" t="s">
        <v>417</v>
      </c>
      <c r="H90" s="97" t="s">
        <v>418</v>
      </c>
      <c r="I90" s="72" t="s">
        <v>419</v>
      </c>
    </row>
    <row r="91" spans="1:9" x14ac:dyDescent="0.2">
      <c r="A91" s="122" t="s">
        <v>624</v>
      </c>
      <c r="B91" s="104"/>
      <c r="C91" s="104"/>
      <c r="D91" s="104"/>
      <c r="E91" s="105"/>
      <c r="F91" s="101" t="s">
        <v>460</v>
      </c>
      <c r="G91" s="23"/>
      <c r="H91" s="24"/>
      <c r="I91" s="189" t="str">
        <f>F91</f>
        <v xml:space="preserve"> </v>
      </c>
    </row>
    <row r="92" spans="1:9" x14ac:dyDescent="0.2">
      <c r="A92" s="122" t="s">
        <v>625</v>
      </c>
      <c r="B92" s="104"/>
      <c r="C92" s="104"/>
      <c r="D92" s="104"/>
      <c r="E92" s="105"/>
      <c r="F92" s="259" t="s">
        <v>460</v>
      </c>
      <c r="G92" s="23"/>
      <c r="H92" s="24"/>
      <c r="I92" s="216" t="str">
        <f>F92</f>
        <v xml:space="preserve"> </v>
      </c>
    </row>
    <row r="93" spans="1:9" x14ac:dyDescent="0.2">
      <c r="A93" s="122" t="s">
        <v>626</v>
      </c>
      <c r="B93" s="104"/>
      <c r="C93" s="104"/>
      <c r="D93" s="104"/>
      <c r="E93" s="105"/>
      <c r="F93" s="259" t="s">
        <v>460</v>
      </c>
      <c r="G93" s="23"/>
      <c r="H93" s="24"/>
      <c r="I93" s="214" t="str">
        <f>F93</f>
        <v xml:space="preserve"> </v>
      </c>
    </row>
    <row r="94" spans="1:9" x14ac:dyDescent="0.2">
      <c r="A94" s="122" t="s">
        <v>627</v>
      </c>
      <c r="B94" s="104"/>
      <c r="C94" s="104"/>
      <c r="D94" s="104"/>
      <c r="E94" s="105"/>
      <c r="F94" s="259"/>
      <c r="G94" s="23"/>
      <c r="H94" s="24"/>
      <c r="I94" s="214">
        <f>F94</f>
        <v>0</v>
      </c>
    </row>
    <row r="95" spans="1:9" x14ac:dyDescent="0.2">
      <c r="A95" s="122" t="s">
        <v>628</v>
      </c>
      <c r="B95" s="104"/>
      <c r="C95" s="104"/>
      <c r="D95" s="104"/>
      <c r="E95" s="105"/>
      <c r="F95" s="260">
        <v>0</v>
      </c>
      <c r="G95" s="23"/>
      <c r="H95" s="24"/>
      <c r="I95" s="214">
        <f>F95</f>
        <v>0</v>
      </c>
    </row>
    <row r="96" spans="1:9" x14ac:dyDescent="0.2">
      <c r="A96" s="8" t="s">
        <v>629</v>
      </c>
      <c r="B96" s="8"/>
      <c r="C96" s="8"/>
      <c r="D96" s="8"/>
      <c r="E96" s="8"/>
      <c r="F96" s="229">
        <f>SUM(F91:F95)</f>
        <v>0</v>
      </c>
      <c r="G96" s="23"/>
      <c r="H96" s="24"/>
      <c r="I96" s="229">
        <f>+F96</f>
        <v>0</v>
      </c>
    </row>
    <row r="97" spans="1:9" x14ac:dyDescent="0.2">
      <c r="A97" s="8" t="s">
        <v>630</v>
      </c>
      <c r="B97" s="8"/>
      <c r="C97" s="8"/>
      <c r="D97" s="8"/>
      <c r="E97" s="8"/>
      <c r="F97" s="230">
        <f>F96+F87+F72+F64</f>
        <v>0</v>
      </c>
      <c r="G97" s="230">
        <f>G87+G72+G64</f>
        <v>0</v>
      </c>
      <c r="H97" s="230">
        <f>H87+H72+H64</f>
        <v>0</v>
      </c>
      <c r="I97" s="230">
        <f>I96+I87+I72+I64</f>
        <v>0</v>
      </c>
    </row>
    <row r="98" spans="1:9" x14ac:dyDescent="0.2">
      <c r="A98" s="3"/>
      <c r="B98" s="8"/>
      <c r="C98" s="8"/>
      <c r="D98" s="8"/>
      <c r="E98" s="8"/>
      <c r="F98" s="357"/>
      <c r="G98" s="357"/>
      <c r="H98" s="357"/>
      <c r="I98" s="357"/>
    </row>
    <row r="99" spans="1:9" x14ac:dyDescent="0.2">
      <c r="A99" s="55" t="s">
        <v>519</v>
      </c>
      <c r="B99" s="8"/>
      <c r="C99" s="8"/>
      <c r="D99" s="8"/>
      <c r="E99" s="8"/>
      <c r="F99" s="29"/>
      <c r="G99" s="29"/>
      <c r="H99" s="29"/>
      <c r="I99" s="29"/>
    </row>
    <row r="100" spans="1:9" x14ac:dyDescent="0.2">
      <c r="A100" s="50"/>
      <c r="B100" s="8"/>
      <c r="C100" s="8"/>
      <c r="D100" s="8"/>
      <c r="E100" s="8"/>
      <c r="F100" s="29"/>
      <c r="G100" s="29"/>
      <c r="H100" s="29"/>
      <c r="I100" s="29"/>
    </row>
    <row r="101" spans="1:9" x14ac:dyDescent="0.2">
      <c r="A101" s="8"/>
      <c r="B101" s="8"/>
      <c r="C101" s="8"/>
      <c r="D101" s="8"/>
      <c r="E101" s="8"/>
      <c r="F101" s="29"/>
      <c r="G101" s="29"/>
      <c r="H101" s="29"/>
      <c r="I101" s="29"/>
    </row>
    <row r="102" spans="1:9" x14ac:dyDescent="0.2">
      <c r="A102" s="30" t="s">
        <v>427</v>
      </c>
      <c r="B102" s="52"/>
      <c r="C102" s="52"/>
      <c r="D102" s="52"/>
      <c r="E102" s="52"/>
      <c r="F102" s="52"/>
      <c r="G102" s="52"/>
      <c r="H102" s="52"/>
      <c r="I102" s="52"/>
    </row>
    <row r="103" spans="1:9" x14ac:dyDescent="0.2">
      <c r="A103" s="110"/>
      <c r="B103" s="29"/>
      <c r="C103" s="29"/>
      <c r="D103" s="29"/>
      <c r="E103" s="29"/>
      <c r="F103" s="29"/>
      <c r="G103" s="29"/>
      <c r="H103" s="29"/>
      <c r="I103" s="29"/>
    </row>
    <row r="104" spans="1:9" ht="33.75" x14ac:dyDescent="0.2">
      <c r="A104" s="110" t="s">
        <v>277</v>
      </c>
      <c r="B104" s="29"/>
      <c r="C104" s="29"/>
      <c r="D104" s="29"/>
      <c r="E104" s="29"/>
      <c r="F104" s="170" t="s">
        <v>430</v>
      </c>
      <c r="G104" s="170" t="s">
        <v>431</v>
      </c>
      <c r="I104" s="29"/>
    </row>
    <row r="105" spans="1:9" x14ac:dyDescent="0.2">
      <c r="A105" s="1" t="s">
        <v>498</v>
      </c>
      <c r="B105" s="8"/>
      <c r="C105" s="8"/>
      <c r="D105" s="8"/>
      <c r="F105" s="231">
        <f>F64</f>
        <v>0</v>
      </c>
      <c r="G105" s="169"/>
    </row>
    <row r="106" spans="1:9" x14ac:dyDescent="0.2">
      <c r="A106" s="1" t="s">
        <v>520</v>
      </c>
      <c r="B106" s="8"/>
      <c r="C106" s="8"/>
      <c r="D106" s="8"/>
      <c r="F106" s="217">
        <f>-F63</f>
        <v>0</v>
      </c>
      <c r="G106" s="169"/>
    </row>
    <row r="107" spans="1:9" x14ac:dyDescent="0.2">
      <c r="A107" t="s">
        <v>467</v>
      </c>
      <c r="F107" s="217">
        <f>-F14</f>
        <v>0</v>
      </c>
      <c r="G107" s="176"/>
    </row>
    <row r="108" spans="1:9" x14ac:dyDescent="0.2">
      <c r="A108" t="s">
        <v>468</v>
      </c>
      <c r="F108" s="217">
        <f>-F42</f>
        <v>0</v>
      </c>
      <c r="G108" s="166"/>
    </row>
    <row r="109" spans="1:9" x14ac:dyDescent="0.2">
      <c r="A109" s="1" t="s">
        <v>509</v>
      </c>
      <c r="B109" s="8"/>
      <c r="C109" s="8"/>
      <c r="D109" s="8"/>
      <c r="F109" s="217">
        <f>F105+F106+F107+F108</f>
        <v>0</v>
      </c>
      <c r="G109" s="169"/>
      <c r="I109" s="175"/>
    </row>
    <row r="110" spans="1:9" x14ac:dyDescent="0.2">
      <c r="A110" s="1" t="s">
        <v>428</v>
      </c>
      <c r="B110" s="8"/>
      <c r="C110" s="8"/>
      <c r="D110" s="8"/>
      <c r="E110"/>
      <c r="F110" s="217">
        <f>IF(F109&gt;10000000,10000000,F109)</f>
        <v>0</v>
      </c>
      <c r="G110" s="217">
        <f>IF(F109&gt;10000000,10000000,F109)</f>
        <v>0</v>
      </c>
    </row>
    <row r="111" spans="1:9" x14ac:dyDescent="0.2">
      <c r="A111" s="8" t="s">
        <v>275</v>
      </c>
      <c r="B111" s="8"/>
      <c r="C111" s="8"/>
      <c r="D111" s="8"/>
      <c r="F111" s="186">
        <f>F109-F110</f>
        <v>0</v>
      </c>
      <c r="G111" s="256">
        <f>G110</f>
        <v>0</v>
      </c>
    </row>
    <row r="112" spans="1:9" x14ac:dyDescent="0.2">
      <c r="A112" s="8" t="s">
        <v>274</v>
      </c>
      <c r="B112" s="8"/>
      <c r="C112" s="8"/>
      <c r="D112" s="8"/>
      <c r="F112" s="187">
        <v>0.1</v>
      </c>
      <c r="G112" s="187">
        <v>0.15</v>
      </c>
    </row>
    <row r="113" spans="1:9" x14ac:dyDescent="0.2">
      <c r="A113" s="8" t="s">
        <v>277</v>
      </c>
      <c r="B113" s="8"/>
      <c r="C113" s="8"/>
      <c r="D113" s="8"/>
      <c r="F113" s="232">
        <f>F111*F112</f>
        <v>0</v>
      </c>
      <c r="G113" s="232">
        <f>G111*G112</f>
        <v>0</v>
      </c>
      <c r="H113" s="84" t="s">
        <v>278</v>
      </c>
      <c r="I113" s="232">
        <f>F113+G113</f>
        <v>0</v>
      </c>
    </row>
    <row r="114" spans="1:9" x14ac:dyDescent="0.2">
      <c r="C114" s="8"/>
      <c r="D114" s="8"/>
      <c r="E114"/>
      <c r="H114" s="29"/>
      <c r="I114" s="29"/>
    </row>
    <row r="115" spans="1:9" x14ac:dyDescent="0.2">
      <c r="A115" s="21" t="s">
        <v>273</v>
      </c>
      <c r="B115" s="8"/>
      <c r="C115" s="8"/>
      <c r="D115" s="8"/>
      <c r="E115"/>
      <c r="H115" s="29"/>
      <c r="I115" s="29"/>
    </row>
    <row r="116" spans="1:9" x14ac:dyDescent="0.2">
      <c r="A116" s="1" t="s">
        <v>521</v>
      </c>
      <c r="B116" s="8"/>
      <c r="C116" s="8"/>
      <c r="D116" s="8"/>
      <c r="F116" s="231">
        <f>F63</f>
        <v>0</v>
      </c>
      <c r="G116" s="169"/>
      <c r="I116"/>
    </row>
    <row r="117" spans="1:9" x14ac:dyDescent="0.2">
      <c r="A117" s="1" t="s">
        <v>429</v>
      </c>
      <c r="B117" s="8"/>
      <c r="C117" s="8"/>
      <c r="D117" s="8"/>
      <c r="F117" s="217">
        <f>IF(F116&gt;10000000,10000000,F116)</f>
        <v>0</v>
      </c>
      <c r="G117" s="217">
        <f>IF(F116&gt;10000000,10000000,F116)</f>
        <v>0</v>
      </c>
    </row>
    <row r="118" spans="1:9" x14ac:dyDescent="0.2">
      <c r="A118" s="8" t="s">
        <v>276</v>
      </c>
      <c r="B118" s="8"/>
      <c r="C118" s="8"/>
      <c r="D118" s="8"/>
      <c r="F118" s="257">
        <f>F116-F117</f>
        <v>0</v>
      </c>
      <c r="G118" s="256">
        <f>G117</f>
        <v>0</v>
      </c>
    </row>
    <row r="119" spans="1:9" x14ac:dyDescent="0.2">
      <c r="A119" s="8" t="s">
        <v>274</v>
      </c>
      <c r="B119" s="8"/>
      <c r="C119" s="8"/>
      <c r="D119" s="8"/>
      <c r="F119" s="280">
        <v>0.05</v>
      </c>
      <c r="G119" s="280">
        <v>0.1</v>
      </c>
    </row>
    <row r="120" spans="1:9" x14ac:dyDescent="0.2">
      <c r="A120" s="8" t="s">
        <v>273</v>
      </c>
      <c r="B120" s="8"/>
      <c r="C120" s="8"/>
      <c r="D120" s="8"/>
      <c r="F120" s="232">
        <f>+F118*F119</f>
        <v>0</v>
      </c>
      <c r="G120" s="232">
        <f>G119*G117</f>
        <v>0</v>
      </c>
      <c r="H120" s="84" t="s">
        <v>278</v>
      </c>
      <c r="I120" s="232">
        <f>F120+G120</f>
        <v>0</v>
      </c>
    </row>
    <row r="121" spans="1:9" x14ac:dyDescent="0.2">
      <c r="C121" s="8"/>
      <c r="D121" s="8"/>
      <c r="E121" s="8"/>
      <c r="F121" s="88"/>
    </row>
    <row r="122" spans="1:9" ht="13.5" x14ac:dyDescent="0.25">
      <c r="A122" s="21" t="s">
        <v>522</v>
      </c>
      <c r="B122" s="8"/>
      <c r="C122" s="8"/>
      <c r="D122" s="8"/>
      <c r="E122" s="8"/>
      <c r="F122" s="88"/>
      <c r="I122" s="232">
        <f>I113+I120</f>
        <v>0</v>
      </c>
    </row>
    <row r="124" spans="1:9" x14ac:dyDescent="0.2">
      <c r="A124" s="50" t="s">
        <v>593</v>
      </c>
    </row>
  </sheetData>
  <customSheetViews>
    <customSheetView guid="{C39AB591-3723-49A0-B177-B840906E8341}" showPageBreaks="1" zeroValues="0" printArea="1" view="pageBreakPreview">
      <selection activeCell="A2" sqref="A2"/>
      <rowBreaks count="2" manualBreakCount="2">
        <brk id="52" max="16383" man="1"/>
        <brk id="99" max="8" man="1"/>
      </rowBreaks>
      <pageMargins left="0.5" right="0.5" top="0.5" bottom="0.75" header="0.5" footer="0.5"/>
      <pageSetup scale="91" firstPageNumber="13" orientation="portrait"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howPageBreaks="1" zeroValues="0" printArea="1" view="pageBreakPreview" topLeftCell="A91">
      <selection activeCell="D18" sqref="D18"/>
      <rowBreaks count="2" manualBreakCount="2">
        <brk id="52" max="16383" man="1"/>
        <brk id="99" max="8" man="1"/>
      </rowBreaks>
      <pageMargins left="0.5" right="0.5" top="0.5" bottom="0.75" header="0.5" footer="0.5"/>
      <pageSetup scale="91" firstPageNumber="13"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howPageBreaks="1" zeroValues="0" printArea="1" view="pageBreakPreview" topLeftCell="A115">
      <selection activeCell="A100" sqref="A100"/>
      <rowBreaks count="2" manualBreakCount="2">
        <brk id="52" max="16383" man="1"/>
        <brk id="99" max="8" man="1"/>
      </rowBreaks>
      <pageMargins left="0.5" right="0.5" top="0.5" bottom="0.75" header="0.5" footer="0.5"/>
      <pageSetup scale="91" firstPageNumber="13"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printArea="1" view="pageBreakPreview" showRuler="0" topLeftCell="A96">
      <selection activeCell="E116" sqref="E116"/>
      <rowBreaks count="2" manualBreakCount="2">
        <brk id="52" max="16383" man="1"/>
        <brk id="99" max="8" man="1"/>
      </rowBreaks>
      <pageMargins left="0.5" right="0.5" top="0.5" bottom="0.75" header="0.5" footer="0.5"/>
      <pageSetup scale="91" firstPageNumber="13"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printArea="1" view="pageBreakPreview" showRuler="0" topLeftCell="A86">
      <selection activeCell="F86" sqref="F86"/>
      <rowBreaks count="2" manualBreakCount="2">
        <brk id="52" max="16383" man="1"/>
        <brk id="99" max="8" man="1"/>
      </rowBreaks>
      <pageMargins left="0.5" right="0.5" top="0.5" bottom="0.75" header="0.5" footer="0.5"/>
      <pageSetup scale="93" firstPageNumber="13" orientation="portrait"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topLeftCell="A99">
      <selection activeCell="D113" sqref="D113"/>
      <rowBreaks count="1" manualBreakCount="1">
        <brk id="94" max="16383" man="1"/>
      </rowBreaks>
      <pageMargins left="0.5" right="0.25" top="0.5" bottom="0.5" header="0.5" footer="0.5"/>
      <pageSetup firstPageNumber="11" orientation="portrait" useFirstPageNumber="1" horizontalDpi="4294967292" r:id="rId6"/>
      <headerFooter alignWithMargins="0"/>
    </customSheetView>
    <customSheetView guid="{714B32FB-A92F-4F7C-8495-8C3BCEB888AE}" showPageBreaks="1" zeroValues="0" view="pageBreakPreview" showRuler="0">
      <selection activeCell="G12" sqref="G12"/>
      <rowBreaks count="2" manualBreakCount="2">
        <brk id="51" max="16383" man="1"/>
        <brk id="98" max="16383" man="1"/>
      </rowBreaks>
      <pageMargins left="0.5" right="0.5" top="0.5" bottom="0.75" header="0.5" footer="0.5"/>
      <pageSetup scale="95" firstPageNumber="13" orientation="portrait"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printArea="1" view="pageBreakPreview" showRuler="0" topLeftCell="A96">
      <selection activeCell="E116" sqref="E116"/>
      <rowBreaks count="2" manualBreakCount="2">
        <brk id="52" max="16383" man="1"/>
        <brk id="99" max="8" man="1"/>
      </rowBreaks>
      <pageMargins left="0.5" right="0.5" top="0.5" bottom="0.75" header="0.5" footer="0.5"/>
      <pageSetup scale="91" firstPageNumber="13" orientation="portrait"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printArea="1" view="pageBreakPreview">
      <selection activeCell="E88" sqref="E88"/>
      <rowBreaks count="2" manualBreakCount="2">
        <brk id="52" max="16383" man="1"/>
        <brk id="99" max="8" man="1"/>
      </rowBreaks>
      <pageMargins left="0.5" right="0.5" top="0.5" bottom="0.75" header="0.5" footer="0.5"/>
      <pageSetup scale="91" firstPageNumber="13"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printArea="1" view="pageBreakPreview" topLeftCell="A115">
      <selection activeCell="A100" sqref="A100"/>
      <rowBreaks count="2" manualBreakCount="2">
        <brk id="52" max="16383" man="1"/>
        <brk id="99" max="8" man="1"/>
      </rowBreaks>
      <pageMargins left="0.5" right="0.5" top="0.5" bottom="0.75" header="0.5" footer="0.5"/>
      <pageSetup scale="91" firstPageNumber="13"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printArea="1" view="pageBreakPreview">
      <selection activeCell="E24" sqref="E24"/>
      <rowBreaks count="2" manualBreakCount="2">
        <brk id="52" max="16383" man="1"/>
        <brk id="99" max="8" man="1"/>
      </rowBreaks>
      <pageMargins left="0.5" right="0.5" top="0.5" bottom="0.75" header="0.5" footer="0.5"/>
      <pageSetup scale="91" firstPageNumber="13"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printArea="1" view="pageBreakPreview" topLeftCell="A91">
      <selection activeCell="D18" sqref="D18"/>
      <rowBreaks count="2" manualBreakCount="2">
        <brk id="52" max="16383" man="1"/>
        <brk id="99" max="8" man="1"/>
      </rowBreaks>
      <pageMargins left="0.5" right="0.5" top="0.5" bottom="0.75" header="0.5" footer="0.5"/>
      <pageSetup scale="91" firstPageNumber="13"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howPageBreaks="1" zeroValues="0" printArea="1" view="pageBreakPreview" topLeftCell="A91">
      <selection activeCell="D18" sqref="D18"/>
      <rowBreaks count="2" manualBreakCount="2">
        <brk id="52" max="16383" man="1"/>
        <brk id="99" max="8" man="1"/>
      </rowBreaks>
      <pageMargins left="0.5" right="0.5" top="0.5" bottom="0.75" header="0.5" footer="0.5"/>
      <pageSetup scale="91" firstPageNumber="13"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s>
  <phoneticPr fontId="17" type="noConversion"/>
  <pageMargins left="0.5" right="0.5" top="0.5" bottom="0.75" header="0.5" footer="0.5"/>
  <pageSetup scale="91" firstPageNumber="11" orientation="portrait" useFirstPageNumber="1" horizontalDpi="4294967292" r:id="rId14"/>
  <headerFooter alignWithMargins="0">
    <oddFooter>&amp;L&amp;"Times New Roman,Italic"&amp;8CDA Form 202 revised 10/25/16&amp;C&amp;"Times New Roman,Italic"&amp;9&amp;P&amp;R&amp;"Times New Roman,Italic"&amp;8&amp;A:&amp;D</oddFooter>
  </headerFooter>
  <rowBreaks count="2" manualBreakCount="2">
    <brk id="52" max="16383" man="1"/>
    <brk id="9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45"/>
  <sheetViews>
    <sheetView view="pageLayout" zoomScaleNormal="75" zoomScaleSheetLayoutView="100" workbookViewId="0"/>
  </sheetViews>
  <sheetFormatPr defaultColWidth="10.5" defaultRowHeight="12.75" x14ac:dyDescent="0.2"/>
  <cols>
    <col min="1" max="2" width="10.5" style="6"/>
    <col min="3" max="3" width="10.5" style="6" customWidth="1"/>
    <col min="4" max="4" width="15.1640625" style="6" customWidth="1"/>
    <col min="5" max="5" width="10.5" style="6"/>
    <col min="6" max="6" width="12.83203125" style="6" bestFit="1" customWidth="1"/>
    <col min="7" max="7" width="12.5" style="6" customWidth="1"/>
    <col min="8" max="10" width="10.5" style="6"/>
    <col min="11" max="11" width="12.83203125" style="6" bestFit="1" customWidth="1"/>
    <col min="12" max="16384" width="10.5" style="6"/>
  </cols>
  <sheetData>
    <row r="1" spans="1:12" s="50" customFormat="1" x14ac:dyDescent="0.2">
      <c r="A1" s="50" t="s">
        <v>472</v>
      </c>
      <c r="B1" s="417">
        <f>GENERAL!B6</f>
        <v>0</v>
      </c>
    </row>
    <row r="2" spans="1:12" ht="19.5" x14ac:dyDescent="0.35">
      <c r="A2" s="61" t="s">
        <v>148</v>
      </c>
      <c r="B2" s="61"/>
      <c r="C2" s="62"/>
      <c r="D2" s="62"/>
      <c r="E2" s="62"/>
      <c r="F2" s="62"/>
      <c r="G2" s="62"/>
      <c r="H2" s="62"/>
      <c r="I2" s="62"/>
      <c r="J2" s="62"/>
      <c r="K2" s="62"/>
    </row>
    <row r="3" spans="1:12" x14ac:dyDescent="0.2">
      <c r="A3" s="51" t="s">
        <v>345</v>
      </c>
      <c r="B3" s="31"/>
      <c r="C3" s="31"/>
      <c r="D3" s="31"/>
      <c r="E3" s="31"/>
      <c r="F3" s="31"/>
      <c r="G3" s="31"/>
      <c r="H3" s="31"/>
      <c r="I3" s="31"/>
      <c r="J3" s="31"/>
      <c r="K3" s="31"/>
      <c r="L3" s="344"/>
    </row>
    <row r="5" spans="1:12" x14ac:dyDescent="0.2">
      <c r="A5" s="21" t="s">
        <v>149</v>
      </c>
      <c r="B5" s="8"/>
    </row>
    <row r="6" spans="1:12" ht="25.5" x14ac:dyDescent="0.2">
      <c r="A6" s="67" t="s">
        <v>270</v>
      </c>
      <c r="B6" s="68"/>
      <c r="C6" s="98"/>
      <c r="D6" s="562" t="s">
        <v>150</v>
      </c>
      <c r="E6" s="563"/>
      <c r="F6" s="72" t="s">
        <v>152</v>
      </c>
      <c r="G6" s="72" t="s">
        <v>153</v>
      </c>
      <c r="H6" s="72" t="s">
        <v>154</v>
      </c>
      <c r="I6" s="97" t="s">
        <v>155</v>
      </c>
      <c r="J6" s="2" t="s">
        <v>156</v>
      </c>
      <c r="K6" s="72" t="s">
        <v>157</v>
      </c>
    </row>
    <row r="7" spans="1:12" x14ac:dyDescent="0.2">
      <c r="A7" s="15" t="s">
        <v>158</v>
      </c>
      <c r="B7" s="16"/>
      <c r="C7" s="17"/>
      <c r="D7" s="564"/>
      <c r="E7" s="565"/>
      <c r="F7" s="85"/>
      <c r="G7" s="184"/>
      <c r="H7" s="86" t="s">
        <v>35</v>
      </c>
      <c r="I7" s="87"/>
      <c r="J7" s="9"/>
      <c r="K7" s="233">
        <v>0</v>
      </c>
    </row>
    <row r="8" spans="1:12" x14ac:dyDescent="0.2">
      <c r="A8" s="15" t="s">
        <v>570</v>
      </c>
      <c r="B8" s="16"/>
      <c r="C8" s="17"/>
      <c r="D8" s="564"/>
      <c r="E8" s="565"/>
      <c r="F8" s="85"/>
      <c r="G8" s="184"/>
      <c r="H8" s="86" t="s">
        <v>35</v>
      </c>
      <c r="I8" s="87"/>
      <c r="J8" s="9"/>
      <c r="K8" s="195"/>
    </row>
    <row r="9" spans="1:12" x14ac:dyDescent="0.2">
      <c r="A9" s="15" t="s">
        <v>160</v>
      </c>
      <c r="B9" s="16"/>
      <c r="C9" s="17"/>
      <c r="D9" s="564"/>
      <c r="E9" s="565"/>
      <c r="F9" s="85"/>
      <c r="G9" s="221"/>
      <c r="H9" s="212" t="s">
        <v>35</v>
      </c>
      <c r="I9" s="87"/>
      <c r="J9" s="9"/>
      <c r="K9" s="195"/>
    </row>
    <row r="10" spans="1:12" x14ac:dyDescent="0.2">
      <c r="A10" s="15" t="s">
        <v>643</v>
      </c>
      <c r="B10" s="16"/>
      <c r="C10" s="17"/>
      <c r="D10" s="566" t="s">
        <v>344</v>
      </c>
      <c r="E10" s="565"/>
      <c r="F10" s="85"/>
      <c r="G10" s="184"/>
      <c r="H10" s="86" t="s">
        <v>35</v>
      </c>
      <c r="I10" s="87"/>
      <c r="J10" s="9"/>
      <c r="K10" s="195"/>
    </row>
    <row r="11" spans="1:12" x14ac:dyDescent="0.2">
      <c r="A11" s="15" t="s">
        <v>162</v>
      </c>
      <c r="B11" s="16"/>
      <c r="C11" s="17"/>
      <c r="D11" s="566" t="s">
        <v>344</v>
      </c>
      <c r="E11" s="565"/>
      <c r="F11" s="85"/>
      <c r="G11" s="184"/>
      <c r="H11" s="86" t="s">
        <v>35</v>
      </c>
      <c r="I11" s="87"/>
      <c r="J11" s="9"/>
      <c r="K11" s="195"/>
    </row>
    <row r="12" spans="1:12" x14ac:dyDescent="0.2">
      <c r="A12" s="99" t="s">
        <v>350</v>
      </c>
      <c r="B12" s="16"/>
      <c r="C12" s="17"/>
      <c r="D12" s="564"/>
      <c r="E12" s="565"/>
      <c r="F12" s="85"/>
      <c r="G12" s="184"/>
      <c r="H12" s="86" t="s">
        <v>35</v>
      </c>
      <c r="I12" s="87"/>
      <c r="J12" s="9"/>
      <c r="K12" s="195"/>
    </row>
    <row r="13" spans="1:12" x14ac:dyDescent="0.2">
      <c r="A13" s="99" t="s">
        <v>340</v>
      </c>
      <c r="B13" s="16"/>
      <c r="C13" s="17"/>
      <c r="D13" s="564"/>
      <c r="E13" s="565"/>
      <c r="F13" s="85"/>
      <c r="G13" s="184"/>
      <c r="H13" s="86" t="s">
        <v>35</v>
      </c>
      <c r="I13" s="87"/>
      <c r="J13" s="9"/>
      <c r="K13" s="195"/>
    </row>
    <row r="14" spans="1:12" x14ac:dyDescent="0.2">
      <c r="A14" s="15" t="s">
        <v>164</v>
      </c>
      <c r="B14" s="16"/>
      <c r="C14" s="17"/>
      <c r="D14" s="564"/>
      <c r="E14" s="565"/>
      <c r="F14" s="100"/>
      <c r="G14" s="355"/>
      <c r="H14" s="570" t="s">
        <v>33</v>
      </c>
      <c r="I14" s="571"/>
      <c r="J14" s="571"/>
      <c r="K14" s="573"/>
    </row>
    <row r="15" spans="1:12" x14ac:dyDescent="0.2">
      <c r="A15" s="21" t="s">
        <v>165</v>
      </c>
      <c r="B15" s="8"/>
      <c r="C15" s="8"/>
      <c r="D15" s="8"/>
      <c r="E15" s="8"/>
      <c r="F15" s="8"/>
      <c r="G15" s="356">
        <f>SUM(G7:G14)</f>
        <v>0</v>
      </c>
      <c r="H15" s="8"/>
      <c r="I15" s="8"/>
      <c r="J15" s="8"/>
      <c r="K15" s="356">
        <f>+SUM(K7:K13)</f>
        <v>0</v>
      </c>
    </row>
    <row r="16" spans="1:12" x14ac:dyDescent="0.2">
      <c r="A16" s="8"/>
      <c r="B16" s="8"/>
    </row>
    <row r="17" spans="1:11" x14ac:dyDescent="0.2">
      <c r="A17" s="21" t="s">
        <v>272</v>
      </c>
      <c r="B17" s="8"/>
    </row>
    <row r="18" spans="1:11" ht="40.5" customHeight="1" x14ac:dyDescent="0.2">
      <c r="A18" s="67" t="s">
        <v>270</v>
      </c>
      <c r="B18" s="68"/>
      <c r="C18" s="68"/>
      <c r="D18" s="67" t="s">
        <v>150</v>
      </c>
      <c r="E18" s="68"/>
      <c r="F18" s="98"/>
      <c r="G18" s="72"/>
      <c r="H18" s="72" t="s">
        <v>153</v>
      </c>
      <c r="I18" s="72" t="s">
        <v>154</v>
      </c>
      <c r="J18" s="72" t="s">
        <v>167</v>
      </c>
      <c r="K18" s="72" t="s">
        <v>157</v>
      </c>
    </row>
    <row r="19" spans="1:11" x14ac:dyDescent="0.2">
      <c r="A19" s="99" t="s">
        <v>643</v>
      </c>
      <c r="B19" s="16"/>
      <c r="C19" s="16"/>
      <c r="D19" s="99" t="s">
        <v>344</v>
      </c>
      <c r="E19" s="16"/>
      <c r="F19" s="17"/>
      <c r="G19" s="281"/>
      <c r="H19" s="66" t="s">
        <v>2</v>
      </c>
      <c r="I19" s="86" t="s">
        <v>35</v>
      </c>
      <c r="J19" s="87"/>
      <c r="K19" s="184"/>
    </row>
    <row r="20" spans="1:11" x14ac:dyDescent="0.2">
      <c r="A20" s="445" t="s">
        <v>576</v>
      </c>
      <c r="B20" s="16"/>
      <c r="C20" s="16"/>
      <c r="D20" s="99" t="s">
        <v>344</v>
      </c>
      <c r="E20" s="16"/>
      <c r="F20" s="446"/>
      <c r="G20" s="281"/>
      <c r="H20" s="66"/>
      <c r="I20" s="86"/>
      <c r="J20" s="87"/>
      <c r="K20" s="184"/>
    </row>
    <row r="21" spans="1:11" x14ac:dyDescent="0.2">
      <c r="A21" s="15" t="s">
        <v>162</v>
      </c>
      <c r="B21" s="16"/>
      <c r="C21" s="16"/>
      <c r="D21" s="99" t="s">
        <v>344</v>
      </c>
      <c r="E21" s="16"/>
      <c r="F21" s="17"/>
      <c r="G21" s="281"/>
      <c r="H21" s="66"/>
      <c r="I21" s="212" t="s">
        <v>35</v>
      </c>
      <c r="J21" s="87"/>
      <c r="K21" s="195"/>
    </row>
    <row r="22" spans="1:11" x14ac:dyDescent="0.2">
      <c r="A22" s="99" t="s">
        <v>350</v>
      </c>
      <c r="B22" s="29"/>
      <c r="C22" s="8"/>
      <c r="D22" s="15"/>
      <c r="E22" s="16"/>
      <c r="F22" s="17"/>
      <c r="G22" s="281"/>
      <c r="H22" s="66"/>
      <c r="I22" s="86" t="s">
        <v>35</v>
      </c>
      <c r="J22" s="87"/>
      <c r="K22" s="195"/>
    </row>
    <row r="23" spans="1:11" x14ac:dyDescent="0.2">
      <c r="A23" s="15" t="s">
        <v>161</v>
      </c>
      <c r="B23" s="16"/>
      <c r="C23" s="17"/>
      <c r="D23" s="99" t="s">
        <v>344</v>
      </c>
      <c r="E23" s="16"/>
      <c r="F23" s="17"/>
      <c r="G23" s="570"/>
      <c r="H23" s="571"/>
      <c r="I23" s="571"/>
      <c r="J23" s="90"/>
      <c r="K23" s="195"/>
    </row>
    <row r="24" spans="1:11" x14ac:dyDescent="0.2">
      <c r="A24" s="15" t="s">
        <v>589</v>
      </c>
      <c r="B24" s="16"/>
      <c r="C24" s="16"/>
      <c r="D24" s="99" t="s">
        <v>344</v>
      </c>
      <c r="E24" s="16"/>
      <c r="F24" s="17"/>
      <c r="G24" s="570"/>
      <c r="H24" s="571"/>
      <c r="I24" s="571"/>
      <c r="J24" s="90"/>
      <c r="K24" s="195"/>
    </row>
    <row r="25" spans="1:11" x14ac:dyDescent="0.2">
      <c r="A25" s="99" t="s">
        <v>340</v>
      </c>
      <c r="B25" s="16"/>
      <c r="C25" s="16"/>
      <c r="D25" s="445"/>
      <c r="E25" s="16"/>
      <c r="F25" s="446"/>
      <c r="G25" s="447"/>
      <c r="H25" s="388"/>
      <c r="I25" s="388"/>
      <c r="J25" s="448"/>
      <c r="K25" s="195"/>
    </row>
    <row r="26" spans="1:11" x14ac:dyDescent="0.2">
      <c r="A26" s="99" t="s">
        <v>340</v>
      </c>
      <c r="B26" s="16"/>
      <c r="C26" s="16"/>
      <c r="D26" s="15"/>
      <c r="E26" s="16"/>
      <c r="F26" s="17"/>
      <c r="G26" s="281"/>
      <c r="H26" s="66"/>
      <c r="I26" s="86" t="s">
        <v>35</v>
      </c>
      <c r="J26" s="87"/>
      <c r="K26" s="195"/>
    </row>
    <row r="27" spans="1:11" x14ac:dyDescent="0.2">
      <c r="A27" s="21" t="s">
        <v>168</v>
      </c>
      <c r="B27" s="8"/>
      <c r="C27" s="8"/>
      <c r="D27" s="8"/>
      <c r="E27" s="8"/>
      <c r="F27" s="8"/>
      <c r="G27" s="8"/>
      <c r="H27" s="226">
        <f>+SUM(H19:H22)+H26</f>
        <v>0</v>
      </c>
      <c r="I27" s="8"/>
      <c r="J27" s="8"/>
      <c r="K27" s="226">
        <f>SUM(K19:K26)</f>
        <v>0</v>
      </c>
    </row>
    <row r="28" spans="1:11" ht="13.5" x14ac:dyDescent="0.25">
      <c r="A28" s="21" t="s">
        <v>351</v>
      </c>
      <c r="B28" s="8"/>
      <c r="C28" s="8"/>
      <c r="D28" s="8"/>
      <c r="E28" s="8"/>
      <c r="F28" s="8"/>
      <c r="G28" s="8"/>
      <c r="H28" s="226">
        <f>G15+H27</f>
        <v>0</v>
      </c>
      <c r="I28" s="8"/>
      <c r="J28" s="8"/>
      <c r="K28" s="226">
        <f>K15+K27</f>
        <v>0</v>
      </c>
    </row>
    <row r="29" spans="1:11" x14ac:dyDescent="0.2">
      <c r="A29" s="21"/>
      <c r="B29" s="8"/>
      <c r="C29" s="8"/>
      <c r="D29" s="8"/>
      <c r="E29" s="8"/>
      <c r="F29" s="8"/>
      <c r="G29" s="8"/>
      <c r="H29" s="345"/>
      <c r="I29" s="319"/>
      <c r="J29" s="319"/>
      <c r="K29" s="345"/>
    </row>
    <row r="30" spans="1:11" x14ac:dyDescent="0.2">
      <c r="A30" s="30" t="s">
        <v>346</v>
      </c>
      <c r="B30" s="52"/>
      <c r="C30" s="52"/>
      <c r="D30" s="52"/>
      <c r="E30" s="52"/>
      <c r="F30" s="52"/>
      <c r="G30" s="52"/>
      <c r="H30" s="52"/>
      <c r="I30" s="52"/>
      <c r="J30" s="52"/>
      <c r="K30" s="52"/>
    </row>
    <row r="31" spans="1:11" x14ac:dyDescent="0.2">
      <c r="A31" s="8"/>
      <c r="B31" s="8"/>
      <c r="C31" s="8"/>
      <c r="D31" s="8"/>
      <c r="E31" s="8"/>
      <c r="F31" s="8"/>
      <c r="G31" s="8"/>
      <c r="H31" s="8"/>
      <c r="I31" s="8"/>
      <c r="J31" s="8"/>
      <c r="K31" s="8"/>
    </row>
    <row r="32" spans="1:11" x14ac:dyDescent="0.2">
      <c r="A32" s="67" t="s">
        <v>271</v>
      </c>
      <c r="B32" s="68"/>
      <c r="C32" s="68"/>
      <c r="D32" s="68"/>
      <c r="E32" s="67" t="s">
        <v>170</v>
      </c>
      <c r="F32" s="68"/>
      <c r="G32" s="68"/>
      <c r="H32" s="316"/>
      <c r="I32" s="48"/>
      <c r="J32" s="108"/>
      <c r="K32" s="315" t="s">
        <v>171</v>
      </c>
    </row>
    <row r="33" spans="1:11" x14ac:dyDescent="0.2">
      <c r="A33" s="99" t="s">
        <v>543</v>
      </c>
      <c r="B33" s="16"/>
      <c r="C33" s="16"/>
      <c r="D33" s="16"/>
      <c r="E33" s="15"/>
      <c r="F33" s="16"/>
      <c r="G33" s="17"/>
      <c r="H33" s="567"/>
      <c r="I33" s="568"/>
      <c r="J33" s="569"/>
      <c r="K33" s="226">
        <f>'TAX CREDIT'!G127</f>
        <v>0</v>
      </c>
    </row>
    <row r="34" spans="1:11" x14ac:dyDescent="0.2">
      <c r="A34" s="99" t="s">
        <v>523</v>
      </c>
      <c r="B34" s="16"/>
      <c r="C34" s="16"/>
      <c r="D34" s="16"/>
      <c r="E34" s="15"/>
      <c r="F34" s="16"/>
      <c r="G34" s="17"/>
      <c r="H34" s="570"/>
      <c r="I34" s="571"/>
      <c r="J34" s="572"/>
      <c r="K34" s="226">
        <f>IF((USES!F97-K28)&gt;'TAX CREDIT'!I97,'TAX CREDIT'!I97,(USES!F97-K28))</f>
        <v>0</v>
      </c>
    </row>
    <row r="35" spans="1:11" x14ac:dyDescent="0.2">
      <c r="A35" s="99" t="s">
        <v>349</v>
      </c>
      <c r="B35" s="16"/>
      <c r="C35" s="16"/>
      <c r="D35" s="16"/>
      <c r="E35" s="15"/>
      <c r="F35" s="16"/>
      <c r="G35" s="17"/>
      <c r="H35" s="570"/>
      <c r="I35" s="571"/>
      <c r="J35" s="572"/>
      <c r="K35" s="101"/>
    </row>
    <row r="36" spans="1:11" x14ac:dyDescent="0.2">
      <c r="A36" s="99" t="s">
        <v>469</v>
      </c>
      <c r="B36" s="16"/>
      <c r="C36" s="16"/>
      <c r="D36" s="16"/>
      <c r="E36" s="15"/>
      <c r="F36" s="16"/>
      <c r="G36" s="17"/>
      <c r="H36" s="261"/>
      <c r="I36" s="262"/>
      <c r="J36" s="263"/>
      <c r="K36" s="101"/>
    </row>
    <row r="37" spans="1:11" x14ac:dyDescent="0.2">
      <c r="A37" s="99" t="s">
        <v>340</v>
      </c>
      <c r="B37" s="16"/>
      <c r="C37" s="16"/>
      <c r="D37" s="16"/>
      <c r="E37" s="15"/>
      <c r="F37" s="16"/>
      <c r="G37" s="17"/>
      <c r="H37" s="570"/>
      <c r="I37" s="571"/>
      <c r="J37" s="572"/>
      <c r="K37" s="66"/>
    </row>
    <row r="38" spans="1:11" x14ac:dyDescent="0.2">
      <c r="A38" s="21" t="s">
        <v>172</v>
      </c>
      <c r="B38" s="8"/>
      <c r="C38" s="8"/>
      <c r="D38" s="8"/>
      <c r="E38" s="8"/>
      <c r="F38" s="8"/>
      <c r="G38" s="8"/>
      <c r="H38" s="8"/>
      <c r="I38" s="8"/>
      <c r="J38" s="8"/>
      <c r="K38" s="226">
        <f>0+SUM(K33:K37)</f>
        <v>0</v>
      </c>
    </row>
    <row r="39" spans="1:11" x14ac:dyDescent="0.2">
      <c r="A39" s="21" t="s">
        <v>347</v>
      </c>
      <c r="B39" s="8"/>
      <c r="C39" s="8"/>
      <c r="D39" s="8"/>
      <c r="E39" s="8"/>
      <c r="F39" s="8"/>
      <c r="G39" s="8"/>
      <c r="H39" s="8"/>
      <c r="I39" s="8"/>
      <c r="J39" s="8"/>
      <c r="K39" s="226">
        <f>K28+K38</f>
        <v>0</v>
      </c>
    </row>
    <row r="41" spans="1:11" x14ac:dyDescent="0.2">
      <c r="A41" s="8"/>
      <c r="B41" s="8"/>
    </row>
    <row r="42" spans="1:11" x14ac:dyDescent="0.2">
      <c r="A42" s="7"/>
      <c r="B42" s="7"/>
      <c r="C42" s="7"/>
      <c r="D42" s="7"/>
      <c r="E42" s="7"/>
      <c r="F42" s="11"/>
      <c r="G42" s="11"/>
      <c r="H42" s="37"/>
    </row>
    <row r="43" spans="1:11" x14ac:dyDescent="0.2">
      <c r="A43" s="8"/>
      <c r="B43" s="8"/>
      <c r="C43" s="8"/>
      <c r="D43" s="8"/>
      <c r="E43" s="8"/>
      <c r="F43" s="8"/>
      <c r="G43" s="8"/>
      <c r="H43" s="88"/>
    </row>
    <row r="44" spans="1:11" x14ac:dyDescent="0.2">
      <c r="A44" s="8"/>
      <c r="B44" s="8"/>
      <c r="C44" s="8"/>
      <c r="D44" s="8"/>
      <c r="E44" s="8"/>
      <c r="F44" s="8"/>
      <c r="G44" s="8"/>
      <c r="H44" s="88"/>
    </row>
    <row r="45" spans="1:11" x14ac:dyDescent="0.2">
      <c r="A45" s="8"/>
      <c r="B45" s="8"/>
      <c r="C45" s="8"/>
      <c r="D45" s="8"/>
      <c r="E45" s="8"/>
      <c r="F45" s="8"/>
      <c r="G45" s="8"/>
      <c r="H45" s="88"/>
    </row>
  </sheetData>
  <customSheetViews>
    <customSheetView guid="{C39AB591-3723-49A0-B177-B840906E8341}" showPageBreaks="1" printArea="1" view="pageBreakPreview">
      <selection activeCell="A2" sqref="A2"/>
      <rowBreaks count="1" manualBreakCount="1">
        <brk id="38" max="11" man="1"/>
      </rowBreaks>
      <pageMargins left="0.5" right="0.5" top="0.5" bottom="0.75" header="0.5" footer="0.5"/>
      <pageSetup scale="89" firstPageNumber="16" fitToHeight="2" orientation="landscape"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howPageBreaks="1" printArea="1" view="pageBreakPreview">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printArea="1" view="pageBreakPreview" showRuler="0"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printArea="1" view="pageBreakPreview" showRuler="0" topLeftCell="A21">
      <selection activeCell="L37" sqref="L37"/>
      <rowBreaks count="1" manualBreakCount="1">
        <brk id="38" max="11" man="1"/>
      </rowBreaks>
      <pageMargins left="0.5" right="0.5" top="0.5" bottom="0.75" header="0.5" footer="0.5"/>
      <pageSetup scale="89" firstPageNumber="16" fitToHeight="2" orientation="landscape"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scale="75" showRuler="0" topLeftCell="A16">
      <selection activeCell="F36" sqref="F36"/>
      <rowBreaks count="1" manualBreakCount="1">
        <brk id="27" max="16383" man="1"/>
      </rowBreaks>
      <pageMargins left="0.5" right="0.25" top="0.5" bottom="0.75" header="0.5" footer="0.5"/>
      <pageSetup firstPageNumber="14" orientation="landscape" useFirstPageNumber="1" horizontalDpi="4294967292" r:id="rId6"/>
      <headerFooter alignWithMargins="0"/>
    </customSheetView>
    <customSheetView guid="{714B32FB-A92F-4F7C-8495-8C3BCEB888AE}" scale="85" showPageBreaks="1" view="pageBreakPreview" showRuler="0" topLeftCell="C16">
      <selection activeCell="G12" sqref="G12"/>
      <rowBreaks count="1" manualBreakCount="1">
        <brk id="42" max="16383" man="1"/>
      </rowBreaks>
      <pageMargins left="0.5" right="0.5" top="0.5" bottom="0.75" header="0.5" footer="0.5"/>
      <pageSetup scale="91" firstPageNumber="16" fitToHeight="2" orientation="landscape"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printArea="1" view="pageBreakPreview" showRuler="0"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printArea="1" view="pageBreakPreview">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printArea="1" view="pageBreakPreview">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howPageBreaks="1" printArea="1" view="pageBreakPreview" topLeftCell="A28">
      <selection activeCell="A32" sqref="A32"/>
      <rowBreaks count="1" manualBreakCount="1">
        <brk id="38" max="11" man="1"/>
      </rowBreaks>
      <pageMargins left="0.5" right="0.5" top="0.5" bottom="0.75" header="0.5" footer="0.5"/>
      <pageSetup scale="89" firstPageNumber="16" fitToHeight="2" orientation="landscape" useFirstPageNumber="1" horizontalDpi="4294967292" r:id="rId13"/>
      <headerFooter alignWithMargins="0">
        <oddFooter>&amp;L&amp;"Times New Roman,Italic"&amp;8CDA Form 202 (09/23/2008)&amp;C&amp;"Times New Roman,Italic"&amp;9&amp;P&amp;R&amp;"Times New Roman,Italic"&amp;8&amp;A:&amp;D</oddFooter>
      </headerFooter>
    </customSheetView>
  </customSheetViews>
  <mergeCells count="16">
    <mergeCell ref="D11:E11"/>
    <mergeCell ref="H33:J33"/>
    <mergeCell ref="H34:J34"/>
    <mergeCell ref="H35:J35"/>
    <mergeCell ref="H37:J37"/>
    <mergeCell ref="D12:E12"/>
    <mergeCell ref="D13:E13"/>
    <mergeCell ref="D14:E14"/>
    <mergeCell ref="H14:K14"/>
    <mergeCell ref="G23:I23"/>
    <mergeCell ref="G24:I24"/>
    <mergeCell ref="D6:E6"/>
    <mergeCell ref="D7:E7"/>
    <mergeCell ref="D8:E8"/>
    <mergeCell ref="D9:E9"/>
    <mergeCell ref="D10:E10"/>
  </mergeCells>
  <phoneticPr fontId="17" type="noConversion"/>
  <pageMargins left="0.75" right="0.75" top="0.5" bottom="0.75" header="0.5" footer="0.5"/>
  <pageSetup scale="89" firstPageNumber="14" fitToHeight="2" orientation="landscape" useFirstPageNumber="1" horizontalDpi="4294967292" r:id="rId14"/>
  <headerFooter alignWithMargins="0">
    <oddFooter>&amp;L&amp;"Times New Roman,Italic"&amp;8CDA Form 202 revised 10/25/16&amp;C&amp;"Times New Roman,Italic"&amp;9&amp;P&amp;R&amp;"Times New Roman,Italic"&amp;8&amp;A:&amp;D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29"/>
  <sheetViews>
    <sheetView view="pageLayout" zoomScaleNormal="100" zoomScaleSheetLayoutView="100" workbookViewId="0">
      <selection activeCell="A2" sqref="A2"/>
    </sheetView>
  </sheetViews>
  <sheetFormatPr defaultColWidth="11.83203125" defaultRowHeight="12.75" x14ac:dyDescent="0.2"/>
  <cols>
    <col min="1" max="1" width="9.33203125" style="6" customWidth="1"/>
    <col min="2" max="3" width="11.83203125" style="6"/>
    <col min="4" max="4" width="13.1640625" style="6" customWidth="1"/>
    <col min="5" max="5" width="11.83203125" style="6"/>
    <col min="6" max="6" width="13.33203125" style="6" customWidth="1"/>
    <col min="7" max="7" width="18.1640625" style="6" customWidth="1"/>
    <col min="8" max="8" width="13.1640625" style="6" customWidth="1"/>
    <col min="9" max="9" width="12.83203125" style="6" bestFit="1" customWidth="1"/>
    <col min="10" max="16384" width="11.83203125" style="6"/>
  </cols>
  <sheetData>
    <row r="1" spans="1:9" ht="19.5" x14ac:dyDescent="0.35">
      <c r="A1" s="153" t="s">
        <v>355</v>
      </c>
      <c r="B1" s="154"/>
      <c r="C1" s="154"/>
      <c r="D1" s="154"/>
      <c r="E1" s="154"/>
      <c r="F1" s="154"/>
      <c r="G1" s="154"/>
      <c r="H1" s="154"/>
      <c r="I1" s="154"/>
    </row>
    <row r="2" spans="1:9" x14ac:dyDescent="0.2">
      <c r="A2" s="114" t="s">
        <v>524</v>
      </c>
      <c r="B2" s="111"/>
      <c r="C2" s="111"/>
      <c r="D2" s="111"/>
      <c r="E2" s="111"/>
      <c r="F2" s="111"/>
      <c r="G2" s="111"/>
      <c r="H2" s="111"/>
      <c r="I2" s="112"/>
    </row>
    <row r="3" spans="1:9" x14ac:dyDescent="0.2">
      <c r="A3" s="50" t="s">
        <v>472</v>
      </c>
      <c r="B3" s="416">
        <f>GENERAL!B6</f>
        <v>0</v>
      </c>
    </row>
    <row r="4" spans="1:9" x14ac:dyDescent="0.2">
      <c r="A4" s="21" t="s">
        <v>356</v>
      </c>
    </row>
    <row r="5" spans="1:9" x14ac:dyDescent="0.2">
      <c r="A5" s="28" t="s">
        <v>285</v>
      </c>
      <c r="B5" s="8" t="s">
        <v>43</v>
      </c>
      <c r="C5" s="8"/>
      <c r="D5" s="8"/>
      <c r="E5" s="8"/>
      <c r="F5"/>
    </row>
    <row r="6" spans="1:9" x14ac:dyDescent="0.2">
      <c r="A6" s="28" t="s">
        <v>285</v>
      </c>
      <c r="B6" s="1" t="s">
        <v>432</v>
      </c>
      <c r="C6" s="3"/>
      <c r="D6" s="8"/>
      <c r="E6" s="8"/>
      <c r="F6"/>
    </row>
    <row r="7" spans="1:9" x14ac:dyDescent="0.2">
      <c r="A7" s="28" t="s">
        <v>285</v>
      </c>
      <c r="B7" s="1" t="s">
        <v>508</v>
      </c>
      <c r="C7" s="8"/>
      <c r="D7" s="8"/>
      <c r="E7" s="8"/>
      <c r="F7"/>
    </row>
    <row r="9" spans="1:9" x14ac:dyDescent="0.2">
      <c r="A9" s="30" t="s">
        <v>357</v>
      </c>
      <c r="B9" s="31"/>
      <c r="C9" s="31"/>
      <c r="D9" s="31"/>
      <c r="E9" s="31"/>
      <c r="F9" s="31"/>
      <c r="G9" s="31"/>
      <c r="H9" s="31"/>
      <c r="I9" s="31"/>
    </row>
    <row r="10" spans="1:9" x14ac:dyDescent="0.2">
      <c r="A10" s="8"/>
    </row>
    <row r="11" spans="1:9" x14ac:dyDescent="0.2">
      <c r="A11" s="21" t="s">
        <v>365</v>
      </c>
    </row>
    <row r="12" spans="1:9" x14ac:dyDescent="0.2">
      <c r="A12" s="8"/>
    </row>
    <row r="13" spans="1:9" ht="33.75" x14ac:dyDescent="0.2">
      <c r="A13" s="67" t="s">
        <v>173</v>
      </c>
      <c r="B13" s="98"/>
      <c r="C13" s="89" t="s">
        <v>358</v>
      </c>
      <c r="D13" s="89" t="s">
        <v>174</v>
      </c>
      <c r="E13" s="72" t="s">
        <v>77</v>
      </c>
      <c r="F13" s="72" t="s">
        <v>175</v>
      </c>
      <c r="G13" s="89" t="s">
        <v>176</v>
      </c>
      <c r="H13" s="89" t="s">
        <v>359</v>
      </c>
      <c r="I13" s="89" t="s">
        <v>360</v>
      </c>
    </row>
    <row r="14" spans="1:9" x14ac:dyDescent="0.2">
      <c r="A14" s="15"/>
      <c r="B14" s="17"/>
      <c r="C14" s="9"/>
      <c r="D14" s="113" t="s">
        <v>177</v>
      </c>
      <c r="E14" s="9"/>
      <c r="F14" s="9" t="s">
        <v>2</v>
      </c>
      <c r="G14" s="113" t="s">
        <v>177</v>
      </c>
      <c r="H14" s="113" t="s">
        <v>177</v>
      </c>
      <c r="I14" s="9"/>
    </row>
    <row r="15" spans="1:9" x14ac:dyDescent="0.2">
      <c r="A15" s="15"/>
      <c r="B15" s="17"/>
      <c r="C15" s="9"/>
      <c r="D15" s="113" t="s">
        <v>177</v>
      </c>
      <c r="E15" s="9"/>
      <c r="F15" s="9"/>
      <c r="G15" s="113" t="s">
        <v>177</v>
      </c>
      <c r="H15" s="113" t="s">
        <v>177</v>
      </c>
      <c r="I15" s="9"/>
    </row>
    <row r="16" spans="1:9" x14ac:dyDescent="0.2">
      <c r="A16" s="15"/>
      <c r="B16" s="17"/>
      <c r="C16" s="9"/>
      <c r="D16" s="113" t="s">
        <v>177</v>
      </c>
      <c r="E16" s="9"/>
      <c r="F16" s="9"/>
      <c r="G16" s="113" t="s">
        <v>177</v>
      </c>
      <c r="H16" s="113" t="s">
        <v>177</v>
      </c>
      <c r="I16" s="9"/>
    </row>
    <row r="17" spans="1:9" x14ac:dyDescent="0.2">
      <c r="A17" s="15"/>
      <c r="B17" s="17"/>
      <c r="C17" s="9"/>
      <c r="D17" s="113" t="s">
        <v>177</v>
      </c>
      <c r="E17" s="9"/>
      <c r="F17" s="9"/>
      <c r="G17" s="113" t="s">
        <v>177</v>
      </c>
      <c r="H17" s="113" t="s">
        <v>177</v>
      </c>
      <c r="I17" s="9"/>
    </row>
    <row r="18" spans="1:9" x14ac:dyDescent="0.2">
      <c r="A18" s="15"/>
      <c r="B18" s="17"/>
      <c r="C18" s="9"/>
      <c r="D18" s="113" t="s">
        <v>177</v>
      </c>
      <c r="E18" s="9"/>
      <c r="F18" s="9"/>
      <c r="G18" s="113" t="s">
        <v>177</v>
      </c>
      <c r="H18" s="113" t="s">
        <v>177</v>
      </c>
      <c r="I18" s="9"/>
    </row>
    <row r="19" spans="1:9" x14ac:dyDescent="0.2">
      <c r="A19" s="15"/>
      <c r="B19" s="17"/>
      <c r="C19" s="9"/>
      <c r="D19" s="113" t="s">
        <v>177</v>
      </c>
      <c r="E19" s="9"/>
      <c r="F19" s="9"/>
      <c r="G19" s="113" t="s">
        <v>177</v>
      </c>
      <c r="H19" s="113" t="s">
        <v>177</v>
      </c>
      <c r="I19" s="9"/>
    </row>
    <row r="20" spans="1:9" x14ac:dyDescent="0.2">
      <c r="A20" s="15"/>
      <c r="B20" s="17"/>
      <c r="C20" s="9"/>
      <c r="D20" s="113" t="s">
        <v>177</v>
      </c>
      <c r="E20" s="9"/>
      <c r="F20" s="9"/>
      <c r="G20" s="113" t="s">
        <v>177</v>
      </c>
      <c r="H20" s="113" t="s">
        <v>177</v>
      </c>
      <c r="I20" s="9"/>
    </row>
    <row r="21" spans="1:9" x14ac:dyDescent="0.2">
      <c r="A21" s="15"/>
      <c r="B21" s="17"/>
      <c r="C21" s="9"/>
      <c r="D21" s="113" t="s">
        <v>177</v>
      </c>
      <c r="E21" s="9"/>
      <c r="F21" s="9"/>
      <c r="G21" s="113" t="s">
        <v>177</v>
      </c>
      <c r="H21" s="113" t="s">
        <v>177</v>
      </c>
      <c r="I21" s="9"/>
    </row>
    <row r="22" spans="1:9" x14ac:dyDescent="0.2">
      <c r="A22" s="15"/>
      <c r="B22" s="17"/>
      <c r="C22" s="9"/>
      <c r="D22" s="113" t="s">
        <v>177</v>
      </c>
      <c r="E22" s="9"/>
      <c r="F22" s="9"/>
      <c r="G22" s="113" t="s">
        <v>177</v>
      </c>
      <c r="H22" s="113" t="s">
        <v>177</v>
      </c>
      <c r="I22" s="9"/>
    </row>
    <row r="23" spans="1:9" x14ac:dyDescent="0.2">
      <c r="A23" s="15"/>
      <c r="B23" s="17"/>
      <c r="C23" s="9"/>
      <c r="D23" s="113" t="s">
        <v>177</v>
      </c>
      <c r="E23" s="9"/>
      <c r="F23" s="9"/>
      <c r="G23" s="113" t="s">
        <v>177</v>
      </c>
      <c r="H23" s="113" t="s">
        <v>177</v>
      </c>
      <c r="I23" s="9"/>
    </row>
    <row r="24" spans="1:9" x14ac:dyDescent="0.2">
      <c r="A24" s="15"/>
      <c r="B24" s="17"/>
      <c r="C24" s="9"/>
      <c r="D24" s="113" t="s">
        <v>177</v>
      </c>
      <c r="E24" s="9"/>
      <c r="F24" s="9"/>
      <c r="G24" s="113" t="s">
        <v>177</v>
      </c>
      <c r="H24" s="113" t="s">
        <v>177</v>
      </c>
      <c r="I24" s="9"/>
    </row>
    <row r="25" spans="1:9" x14ac:dyDescent="0.2">
      <c r="A25" s="15"/>
      <c r="B25" s="17"/>
      <c r="C25" s="9"/>
      <c r="D25" s="113" t="s">
        <v>177</v>
      </c>
      <c r="E25" s="9"/>
      <c r="F25" s="9"/>
      <c r="G25" s="113" t="s">
        <v>177</v>
      </c>
      <c r="H25" s="113" t="s">
        <v>177</v>
      </c>
      <c r="I25" s="9"/>
    </row>
    <row r="26" spans="1:9" x14ac:dyDescent="0.2">
      <c r="A26" s="15"/>
      <c r="B26" s="17"/>
      <c r="C26" s="9"/>
      <c r="D26" s="113" t="s">
        <v>177</v>
      </c>
      <c r="E26" s="9"/>
      <c r="F26" s="9"/>
      <c r="G26" s="113" t="s">
        <v>177</v>
      </c>
      <c r="H26" s="113" t="s">
        <v>177</v>
      </c>
      <c r="I26" s="9"/>
    </row>
    <row r="27" spans="1:9" x14ac:dyDescent="0.2">
      <c r="A27" s="15"/>
      <c r="B27" s="17"/>
      <c r="C27" s="9"/>
      <c r="D27" s="113" t="s">
        <v>177</v>
      </c>
      <c r="E27" s="9"/>
      <c r="F27" s="9"/>
      <c r="G27" s="113" t="s">
        <v>177</v>
      </c>
      <c r="H27" s="113" t="s">
        <v>177</v>
      </c>
      <c r="I27" s="9"/>
    </row>
    <row r="28" spans="1:9" x14ac:dyDescent="0.2">
      <c r="A28" s="8" t="s">
        <v>80</v>
      </c>
      <c r="B28" s="8"/>
      <c r="C28" s="8"/>
      <c r="D28" s="8"/>
      <c r="E28" s="9"/>
      <c r="F28" s="193">
        <f>SUM(F14:F27)</f>
        <v>0</v>
      </c>
    </row>
    <row r="29" spans="1:9" x14ac:dyDescent="0.2">
      <c r="A29" s="8"/>
      <c r="B29" s="8"/>
      <c r="C29" s="8"/>
      <c r="D29" s="8"/>
      <c r="E29" s="29"/>
      <c r="F29" s="365"/>
    </row>
    <row r="30" spans="1:9" x14ac:dyDescent="0.2">
      <c r="A30" s="21" t="s">
        <v>535</v>
      </c>
      <c r="B30" s="8"/>
      <c r="C30" s="8"/>
      <c r="D30" s="8"/>
      <c r="E30" s="29"/>
      <c r="F30" s="365"/>
      <c r="I30" s="27" t="s">
        <v>317</v>
      </c>
    </row>
    <row r="31" spans="1:9" x14ac:dyDescent="0.2">
      <c r="A31" s="55" t="s">
        <v>536</v>
      </c>
      <c r="B31" s="8"/>
      <c r="C31" s="8"/>
      <c r="D31" s="8"/>
      <c r="E31" s="29"/>
      <c r="F31" s="365"/>
    </row>
    <row r="33" spans="1:9" x14ac:dyDescent="0.2">
      <c r="A33" s="21" t="s">
        <v>433</v>
      </c>
    </row>
    <row r="34" spans="1:9" x14ac:dyDescent="0.2">
      <c r="A34" s="3" t="s">
        <v>367</v>
      </c>
      <c r="D34" s="10" t="s">
        <v>2</v>
      </c>
    </row>
    <row r="35" spans="1:9" x14ac:dyDescent="0.2">
      <c r="A35" s="3" t="s">
        <v>366</v>
      </c>
    </row>
    <row r="36" spans="1:9" x14ac:dyDescent="0.2">
      <c r="A36" s="28" t="s">
        <v>285</v>
      </c>
      <c r="B36" s="1" t="s">
        <v>537</v>
      </c>
      <c r="C36" s="8"/>
      <c r="D36" s="8"/>
      <c r="E36" s="8"/>
      <c r="F36" s="136" t="s">
        <v>53</v>
      </c>
      <c r="G36" s="10"/>
      <c r="H36" s="358" t="s">
        <v>538</v>
      </c>
      <c r="I36" s="192">
        <f>G36*3000</f>
        <v>0</v>
      </c>
    </row>
    <row r="37" spans="1:9" x14ac:dyDescent="0.2">
      <c r="A37" s="28" t="s">
        <v>285</v>
      </c>
      <c r="B37" s="1" t="s">
        <v>525</v>
      </c>
      <c r="C37" s="8"/>
      <c r="D37" s="8"/>
      <c r="E37" s="8"/>
      <c r="F37" s="136" t="s">
        <v>368</v>
      </c>
      <c r="G37" s="203" t="s">
        <v>2</v>
      </c>
      <c r="H37" s="358" t="s">
        <v>526</v>
      </c>
      <c r="I37" s="192">
        <f>G37*0.1</f>
        <v>0</v>
      </c>
    </row>
    <row r="38" spans="1:9" x14ac:dyDescent="0.2">
      <c r="A38" s="22" t="s">
        <v>539</v>
      </c>
      <c r="B38"/>
      <c r="C38"/>
      <c r="D38"/>
      <c r="E38"/>
      <c r="F38"/>
      <c r="G38"/>
      <c r="H38"/>
      <c r="I38"/>
    </row>
    <row r="39" spans="1:9" x14ac:dyDescent="0.2">
      <c r="A39"/>
      <c r="B39"/>
      <c r="C39"/>
      <c r="D39"/>
      <c r="E39"/>
      <c r="F39"/>
      <c r="G39"/>
      <c r="H39"/>
      <c r="I39"/>
    </row>
    <row r="40" spans="1:9" x14ac:dyDescent="0.2">
      <c r="A40" s="51" t="s">
        <v>364</v>
      </c>
      <c r="B40" s="31"/>
      <c r="C40" s="31"/>
      <c r="D40" s="31"/>
      <c r="E40" s="31"/>
      <c r="F40" s="31"/>
      <c r="G40" s="31"/>
      <c r="H40" s="31"/>
      <c r="I40" s="31"/>
    </row>
    <row r="42" spans="1:9" x14ac:dyDescent="0.2">
      <c r="A42" s="21" t="s">
        <v>361</v>
      </c>
    </row>
    <row r="43" spans="1:9" x14ac:dyDescent="0.2">
      <c r="A43" s="28" t="s">
        <v>285</v>
      </c>
      <c r="B43" s="8" t="s">
        <v>178</v>
      </c>
      <c r="C43" s="8"/>
      <c r="D43" s="8"/>
      <c r="E43" s="8"/>
      <c r="F43" s="8"/>
      <c r="G43" s="8"/>
      <c r="H43" s="8"/>
      <c r="I43"/>
    </row>
    <row r="44" spans="1:9" x14ac:dyDescent="0.2">
      <c r="A44" s="28" t="s">
        <v>285</v>
      </c>
      <c r="B44" s="8" t="s">
        <v>179</v>
      </c>
      <c r="C44" s="8"/>
      <c r="D44" s="8"/>
      <c r="E44" s="8"/>
      <c r="F44" s="8"/>
      <c r="G44" s="8"/>
      <c r="H44" s="8"/>
      <c r="I44"/>
    </row>
    <row r="46" spans="1:9" x14ac:dyDescent="0.2">
      <c r="A46" s="21" t="s">
        <v>362</v>
      </c>
    </row>
    <row r="47" spans="1:9" x14ac:dyDescent="0.2">
      <c r="A47" t="s">
        <v>363</v>
      </c>
    </row>
    <row r="48" spans="1:9" x14ac:dyDescent="0.2">
      <c r="A48" s="28" t="s">
        <v>285</v>
      </c>
      <c r="B48" s="8" t="s">
        <v>180</v>
      </c>
      <c r="C48" s="8"/>
      <c r="D48" s="8"/>
      <c r="E48" s="8"/>
      <c r="F48"/>
    </row>
    <row r="49" spans="1:9" x14ac:dyDescent="0.2">
      <c r="A49" s="28" t="s">
        <v>285</v>
      </c>
      <c r="B49" s="8" t="s">
        <v>181</v>
      </c>
      <c r="C49" s="8"/>
      <c r="D49" s="8"/>
      <c r="E49" s="8"/>
      <c r="F49"/>
    </row>
    <row r="51" spans="1:9" x14ac:dyDescent="0.2">
      <c r="A51" s="30" t="s">
        <v>369</v>
      </c>
      <c r="B51" s="31"/>
      <c r="C51" s="31"/>
      <c r="D51" s="31"/>
      <c r="E51" s="31"/>
      <c r="F51" s="31"/>
      <c r="G51" s="31"/>
      <c r="H51" s="31"/>
      <c r="I51" s="31"/>
    </row>
    <row r="52" spans="1:9" x14ac:dyDescent="0.2">
      <c r="A52" s="21"/>
    </row>
    <row r="53" spans="1:9" x14ac:dyDescent="0.2">
      <c r="A53" s="21" t="s">
        <v>182</v>
      </c>
      <c r="B53" s="8"/>
      <c r="C53" s="10"/>
      <c r="D53" s="10"/>
      <c r="E53" s="10"/>
      <c r="F53" s="10"/>
      <c r="G53" s="10"/>
      <c r="H53" s="10"/>
      <c r="I53" s="10"/>
    </row>
    <row r="54" spans="1:9" x14ac:dyDescent="0.2">
      <c r="A54" s="8" t="s">
        <v>20</v>
      </c>
      <c r="B54" s="8"/>
      <c r="C54" s="10"/>
      <c r="D54" s="10"/>
      <c r="E54" s="10"/>
      <c r="F54" s="8" t="s">
        <v>21</v>
      </c>
      <c r="G54" s="13" t="s">
        <v>22</v>
      </c>
      <c r="H54" s="14" t="s">
        <v>15</v>
      </c>
      <c r="I54" s="10"/>
    </row>
    <row r="56" spans="1:9" x14ac:dyDescent="0.2">
      <c r="A56" s="50" t="s">
        <v>370</v>
      </c>
      <c r="F56" s="50" t="s">
        <v>371</v>
      </c>
    </row>
    <row r="57" spans="1:9" x14ac:dyDescent="0.2">
      <c r="A57" s="28" t="s">
        <v>285</v>
      </c>
      <c r="B57" s="8" t="s">
        <v>183</v>
      </c>
      <c r="C57" s="8"/>
      <c r="D57"/>
      <c r="E57" s="8"/>
      <c r="F57" s="2" t="s">
        <v>184</v>
      </c>
      <c r="G57" s="2" t="s">
        <v>372</v>
      </c>
      <c r="H57" s="2" t="s">
        <v>185</v>
      </c>
    </row>
    <row r="58" spans="1:9" x14ac:dyDescent="0.2">
      <c r="A58" s="28" t="s">
        <v>285</v>
      </c>
      <c r="B58" s="8" t="s">
        <v>186</v>
      </c>
      <c r="C58" s="8"/>
      <c r="D58"/>
      <c r="E58" s="8"/>
      <c r="F58" s="19" t="s">
        <v>35</v>
      </c>
      <c r="G58" s="115" t="s">
        <v>2</v>
      </c>
      <c r="H58" s="113" t="s">
        <v>177</v>
      </c>
    </row>
    <row r="59" spans="1:9" x14ac:dyDescent="0.2">
      <c r="A59" s="8"/>
      <c r="B59" s="8"/>
      <c r="C59" s="8"/>
      <c r="D59" s="8"/>
      <c r="E59" s="8"/>
      <c r="F59" s="19" t="s">
        <v>35</v>
      </c>
      <c r="G59" s="115" t="s">
        <v>2</v>
      </c>
      <c r="H59" s="113" t="s">
        <v>177</v>
      </c>
    </row>
    <row r="60" spans="1:9" x14ac:dyDescent="0.2">
      <c r="A60" s="21" t="s">
        <v>373</v>
      </c>
      <c r="B60" s="8"/>
      <c r="C60" s="8"/>
      <c r="D60" s="8"/>
      <c r="E60" s="8"/>
      <c r="F60" s="19" t="s">
        <v>35</v>
      </c>
      <c r="G60" s="115" t="s">
        <v>2</v>
      </c>
      <c r="H60" s="113" t="s">
        <v>177</v>
      </c>
    </row>
    <row r="61" spans="1:9" x14ac:dyDescent="0.2">
      <c r="A61" s="28" t="s">
        <v>285</v>
      </c>
      <c r="B61" s="8" t="s">
        <v>187</v>
      </c>
      <c r="C61" s="8"/>
      <c r="D61"/>
      <c r="E61" s="8"/>
      <c r="F61" s="19" t="s">
        <v>35</v>
      </c>
      <c r="G61" s="115" t="s">
        <v>2</v>
      </c>
      <c r="H61" s="113" t="s">
        <v>177</v>
      </c>
    </row>
    <row r="62" spans="1:9" x14ac:dyDescent="0.2">
      <c r="A62" s="28" t="s">
        <v>285</v>
      </c>
      <c r="B62" s="8" t="s">
        <v>188</v>
      </c>
      <c r="C62" s="8"/>
      <c r="D62"/>
      <c r="E62" s="8"/>
      <c r="F62" s="19" t="s">
        <v>35</v>
      </c>
      <c r="G62" s="115" t="s">
        <v>2</v>
      </c>
      <c r="H62" s="113" t="s">
        <v>177</v>
      </c>
    </row>
    <row r="63" spans="1:9" x14ac:dyDescent="0.2">
      <c r="A63" s="28" t="s">
        <v>285</v>
      </c>
      <c r="B63" s="8" t="s">
        <v>29</v>
      </c>
      <c r="C63" s="8"/>
      <c r="D63"/>
      <c r="E63" s="8"/>
      <c r="F63" s="19" t="s">
        <v>35</v>
      </c>
      <c r="G63" s="115" t="s">
        <v>2</v>
      </c>
      <c r="H63" s="113" t="s">
        <v>177</v>
      </c>
    </row>
    <row r="65" spans="1:9" x14ac:dyDescent="0.2">
      <c r="A65" s="51" t="s">
        <v>376</v>
      </c>
      <c r="B65" s="31"/>
      <c r="C65" s="31"/>
      <c r="D65" s="31"/>
      <c r="E65" s="31"/>
      <c r="F65" s="31"/>
      <c r="G65" s="31"/>
      <c r="H65" s="31"/>
      <c r="I65" s="31"/>
    </row>
    <row r="67" spans="1:9" x14ac:dyDescent="0.2">
      <c r="A67" s="121" t="s">
        <v>383</v>
      </c>
    </row>
    <row r="68" spans="1:9" ht="25.5" x14ac:dyDescent="0.2">
      <c r="A68" s="120" t="s">
        <v>375</v>
      </c>
      <c r="B68" s="92"/>
      <c r="C68" s="92"/>
      <c r="D68" s="92"/>
      <c r="E68" s="92"/>
      <c r="F68" s="92"/>
      <c r="G68" s="119"/>
      <c r="H68" s="91" t="s">
        <v>141</v>
      </c>
      <c r="I68" s="97" t="s">
        <v>374</v>
      </c>
    </row>
    <row r="69" spans="1:9" x14ac:dyDescent="0.2">
      <c r="A69" s="122" t="s">
        <v>377</v>
      </c>
      <c r="B69" s="104"/>
      <c r="C69" s="104"/>
      <c r="D69" s="104"/>
      <c r="E69" s="104"/>
      <c r="F69" s="104"/>
      <c r="G69" s="105"/>
      <c r="H69" s="223">
        <f>USES!G97</f>
        <v>0</v>
      </c>
      <c r="I69" s="220">
        <f>USES!H97</f>
        <v>0</v>
      </c>
    </row>
    <row r="70" spans="1:9" x14ac:dyDescent="0.2">
      <c r="A70" s="122" t="s">
        <v>527</v>
      </c>
      <c r="B70" s="104"/>
      <c r="C70" s="104"/>
      <c r="D70" s="104"/>
      <c r="E70" s="104"/>
      <c r="F70" s="104"/>
      <c r="G70" s="105"/>
      <c r="H70" s="347"/>
      <c r="I70" s="234">
        <f>(-G114)</f>
        <v>0</v>
      </c>
    </row>
    <row r="71" spans="1:9" x14ac:dyDescent="0.2">
      <c r="A71" s="122" t="s">
        <v>528</v>
      </c>
      <c r="B71" s="104"/>
      <c r="C71" s="104"/>
      <c r="D71" s="104"/>
      <c r="E71" s="104"/>
      <c r="F71" s="104"/>
      <c r="G71" s="105"/>
      <c r="H71" s="235" t="s">
        <v>82</v>
      </c>
      <c r="I71" s="236" t="s">
        <v>82</v>
      </c>
    </row>
    <row r="72" spans="1:9" x14ac:dyDescent="0.2">
      <c r="A72" s="122" t="s">
        <v>529</v>
      </c>
      <c r="B72" s="104"/>
      <c r="C72" s="104"/>
      <c r="D72" s="104"/>
      <c r="E72" s="104"/>
      <c r="F72" s="104"/>
      <c r="G72" s="105"/>
      <c r="H72" s="236" t="s">
        <v>82</v>
      </c>
      <c r="I72" s="236" t="s">
        <v>82</v>
      </c>
    </row>
    <row r="73" spans="1:9" x14ac:dyDescent="0.2">
      <c r="A73" s="122" t="s">
        <v>530</v>
      </c>
      <c r="B73" s="104"/>
      <c r="C73" s="104"/>
      <c r="D73" s="104"/>
      <c r="E73" s="104"/>
      <c r="F73" s="104"/>
      <c r="G73" s="105"/>
      <c r="H73" s="346"/>
      <c r="I73" s="236" t="s">
        <v>82</v>
      </c>
    </row>
    <row r="74" spans="1:9" x14ac:dyDescent="0.2">
      <c r="A74" s="122" t="s">
        <v>531</v>
      </c>
      <c r="B74" s="104"/>
      <c r="C74" s="104"/>
      <c r="D74" s="104"/>
      <c r="E74" s="104"/>
      <c r="F74" s="104"/>
      <c r="G74" s="105"/>
      <c r="H74" s="349"/>
      <c r="I74" s="350">
        <f>-G125</f>
        <v>0</v>
      </c>
    </row>
    <row r="75" spans="1:9" x14ac:dyDescent="0.2">
      <c r="A75" s="103" t="s">
        <v>197</v>
      </c>
      <c r="B75" s="104"/>
      <c r="C75" s="104"/>
      <c r="D75" s="104"/>
      <c r="E75" s="104"/>
      <c r="F75" s="104"/>
      <c r="G75" s="105"/>
      <c r="H75" s="226">
        <f>H69+(SUM(H70:H74))</f>
        <v>0</v>
      </c>
      <c r="I75" s="226">
        <f>I69+(SUM(I70:I74))</f>
        <v>0</v>
      </c>
    </row>
    <row r="76" spans="1:9" ht="13.5" x14ac:dyDescent="0.25">
      <c r="A76" s="122" t="s">
        <v>547</v>
      </c>
      <c r="B76" s="104"/>
      <c r="C76" s="104"/>
      <c r="D76" s="104"/>
      <c r="E76" s="104"/>
      <c r="F76" s="104"/>
      <c r="G76" s="105">
        <f>GENERAL!H29</f>
        <v>0</v>
      </c>
      <c r="H76" s="123"/>
      <c r="I76" s="190" t="s">
        <v>35</v>
      </c>
    </row>
    <row r="77" spans="1:9" x14ac:dyDescent="0.2">
      <c r="A77" s="103" t="s">
        <v>198</v>
      </c>
      <c r="B77" s="104"/>
      <c r="C77" s="104"/>
      <c r="D77" s="104"/>
      <c r="E77" s="104"/>
      <c r="F77" s="104"/>
      <c r="G77" s="105"/>
      <c r="H77" s="226">
        <f>H69-(SUM(H70:H74))</f>
        <v>0</v>
      </c>
      <c r="I77" s="226">
        <f>I75*I76</f>
        <v>0</v>
      </c>
    </row>
    <row r="78" spans="1:9" x14ac:dyDescent="0.2">
      <c r="A78" s="122" t="s">
        <v>420</v>
      </c>
      <c r="B78" s="104"/>
      <c r="C78" s="104"/>
      <c r="D78" s="104"/>
      <c r="E78" s="104"/>
      <c r="F78" s="104"/>
      <c r="G78" s="105"/>
      <c r="H78" s="190" t="s">
        <v>35</v>
      </c>
      <c r="I78" s="190" t="s">
        <v>35</v>
      </c>
    </row>
    <row r="79" spans="1:9" x14ac:dyDescent="0.2">
      <c r="A79" s="103" t="s">
        <v>203</v>
      </c>
      <c r="B79" s="104"/>
      <c r="C79" s="104"/>
      <c r="D79" s="104"/>
      <c r="E79" s="104"/>
      <c r="F79" s="104"/>
      <c r="G79" s="105"/>
      <c r="H79" s="226">
        <f>H77*H78</f>
        <v>0</v>
      </c>
      <c r="I79" s="226">
        <f>I77*I78</f>
        <v>0</v>
      </c>
    </row>
    <row r="80" spans="1:9" x14ac:dyDescent="0.2">
      <c r="A80" s="122" t="s">
        <v>546</v>
      </c>
      <c r="B80" s="104"/>
      <c r="C80" s="104"/>
      <c r="D80" s="104"/>
      <c r="E80" s="104"/>
      <c r="F80" s="104"/>
      <c r="G80" s="105"/>
      <c r="H80" s="190">
        <v>0.04</v>
      </c>
      <c r="I80" s="190">
        <v>0.09</v>
      </c>
    </row>
    <row r="81" spans="1:9" x14ac:dyDescent="0.2">
      <c r="A81" s="21" t="s">
        <v>204</v>
      </c>
      <c r="B81" s="8"/>
      <c r="C81" s="8"/>
      <c r="D81" s="8"/>
      <c r="E81" s="8"/>
      <c r="F81" s="8"/>
      <c r="G81" s="8"/>
      <c r="H81" s="226">
        <f>H79*H80</f>
        <v>0</v>
      </c>
      <c r="I81" s="226">
        <f>I79*I80</f>
        <v>0</v>
      </c>
    </row>
    <row r="83" spans="1:9" x14ac:dyDescent="0.2">
      <c r="A83" s="21" t="s">
        <v>378</v>
      </c>
    </row>
    <row r="84" spans="1:9" x14ac:dyDescent="0.2">
      <c r="A84" s="76" t="s">
        <v>375</v>
      </c>
      <c r="B84" s="116"/>
      <c r="C84" s="116"/>
      <c r="D84" s="116"/>
      <c r="E84" s="116"/>
      <c r="F84" s="116"/>
      <c r="G84" s="116"/>
      <c r="H84" s="117"/>
      <c r="I84" s="118" t="s">
        <v>171</v>
      </c>
    </row>
    <row r="85" spans="1:9" x14ac:dyDescent="0.2">
      <c r="A85" s="122" t="s">
        <v>421</v>
      </c>
      <c r="B85" s="104"/>
      <c r="C85" s="104"/>
      <c r="D85" s="104"/>
      <c r="E85" s="104"/>
      <c r="F85" s="104"/>
      <c r="G85" s="104"/>
      <c r="H85" s="105"/>
      <c r="I85" s="237">
        <f>H81+I81</f>
        <v>0</v>
      </c>
    </row>
    <row r="86" spans="1:9" x14ac:dyDescent="0.2">
      <c r="A86" s="103" t="s">
        <v>379</v>
      </c>
      <c r="B86" s="104"/>
      <c r="C86" s="104"/>
      <c r="D86" s="104"/>
      <c r="E86" s="104"/>
      <c r="F86" s="104"/>
      <c r="G86" s="104"/>
      <c r="H86" s="105"/>
      <c r="I86" s="83" t="s">
        <v>205</v>
      </c>
    </row>
    <row r="87" spans="1:9" x14ac:dyDescent="0.2">
      <c r="A87" s="103" t="s">
        <v>206</v>
      </c>
      <c r="B87" s="104"/>
      <c r="C87" s="104"/>
      <c r="D87" s="104"/>
      <c r="E87" s="104"/>
      <c r="F87" s="104"/>
      <c r="G87" s="104"/>
      <c r="H87" s="105"/>
      <c r="I87" s="238">
        <f>I85*10</f>
        <v>0</v>
      </c>
    </row>
    <row r="88" spans="1:9" x14ac:dyDescent="0.2">
      <c r="A88" s="103" t="s">
        <v>207</v>
      </c>
      <c r="B88" s="104"/>
      <c r="C88" s="104"/>
      <c r="D88" s="104"/>
      <c r="E88" s="104"/>
      <c r="F88" s="104"/>
      <c r="G88" s="104"/>
      <c r="H88" s="105"/>
      <c r="I88" s="208"/>
    </row>
    <row r="89" spans="1:9" x14ac:dyDescent="0.2">
      <c r="A89" s="103" t="s">
        <v>209</v>
      </c>
      <c r="B89" s="104"/>
      <c r="C89" s="104"/>
      <c r="D89" s="104"/>
      <c r="E89" s="104"/>
      <c r="F89" s="104"/>
      <c r="G89" s="104"/>
      <c r="H89" s="105"/>
      <c r="I89" s="226">
        <f>I87*I88</f>
        <v>0</v>
      </c>
    </row>
    <row r="90" spans="1:9" x14ac:dyDescent="0.2">
      <c r="A90" s="122" t="s">
        <v>532</v>
      </c>
      <c r="B90" s="104"/>
      <c r="C90" s="104"/>
      <c r="D90" s="104"/>
      <c r="E90" s="104"/>
      <c r="F90" s="104"/>
      <c r="G90" s="104"/>
      <c r="H90" s="105"/>
      <c r="I90" s="124">
        <f>I127</f>
        <v>0</v>
      </c>
    </row>
    <row r="91" spans="1:9" x14ac:dyDescent="0.2">
      <c r="A91" s="110" t="s">
        <v>210</v>
      </c>
      <c r="B91" s="29"/>
      <c r="C91" s="29"/>
      <c r="D91" s="29"/>
      <c r="E91" s="29"/>
      <c r="F91" s="29"/>
      <c r="G91" s="29"/>
      <c r="H91" s="29"/>
      <c r="I91" s="239">
        <f>I90+I89</f>
        <v>0</v>
      </c>
    </row>
    <row r="93" spans="1:9" x14ac:dyDescent="0.2">
      <c r="A93" s="21" t="s">
        <v>384</v>
      </c>
    </row>
    <row r="94" spans="1:9" x14ac:dyDescent="0.2">
      <c r="A94" s="76" t="s">
        <v>375</v>
      </c>
      <c r="B94" s="116"/>
      <c r="C94" s="116"/>
      <c r="D94" s="116"/>
      <c r="E94" s="116"/>
      <c r="F94" s="116"/>
      <c r="G94" s="116"/>
      <c r="H94" s="117"/>
      <c r="I94" s="118" t="s">
        <v>171</v>
      </c>
    </row>
    <row r="95" spans="1:9" x14ac:dyDescent="0.2">
      <c r="A95" s="122" t="s">
        <v>389</v>
      </c>
      <c r="B95" s="104"/>
      <c r="C95" s="104"/>
      <c r="D95" s="104"/>
      <c r="E95" s="104"/>
      <c r="F95" s="104"/>
      <c r="G95" s="104"/>
      <c r="H95" s="105"/>
      <c r="I95" s="125"/>
    </row>
    <row r="96" spans="1:9" x14ac:dyDescent="0.2">
      <c r="A96" s="122" t="s">
        <v>532</v>
      </c>
      <c r="B96" s="104"/>
      <c r="C96" s="104"/>
      <c r="D96" s="104"/>
      <c r="E96" s="104"/>
      <c r="F96" s="104"/>
      <c r="G96" s="104"/>
      <c r="H96" s="105"/>
      <c r="I96" s="127" t="s">
        <v>82</v>
      </c>
    </row>
    <row r="97" spans="1:9" x14ac:dyDescent="0.2">
      <c r="A97" s="103" t="s">
        <v>381</v>
      </c>
      <c r="B97" s="104"/>
      <c r="C97" s="104"/>
      <c r="D97" s="104"/>
      <c r="E97" s="104"/>
      <c r="F97" s="104"/>
      <c r="G97" s="104"/>
      <c r="H97" s="105"/>
      <c r="I97" s="240">
        <f>I95-I96</f>
        <v>0</v>
      </c>
    </row>
    <row r="98" spans="1:9" x14ac:dyDescent="0.2">
      <c r="A98" s="103" t="s">
        <v>207</v>
      </c>
      <c r="B98" s="104"/>
      <c r="C98" s="104"/>
      <c r="D98" s="104"/>
      <c r="E98" s="104"/>
      <c r="F98" s="104"/>
      <c r="G98" s="104"/>
      <c r="H98" s="105"/>
      <c r="I98" s="207"/>
    </row>
    <row r="99" spans="1:9" x14ac:dyDescent="0.2">
      <c r="A99" s="103" t="s">
        <v>206</v>
      </c>
      <c r="B99" s="104"/>
      <c r="C99" s="104"/>
      <c r="D99" s="104"/>
      <c r="E99" s="104"/>
      <c r="F99" s="104"/>
      <c r="G99" s="104"/>
      <c r="H99" s="105"/>
      <c r="I99" s="191" t="str">
        <f>IF(I97=0,"",I97/I98)</f>
        <v/>
      </c>
    </row>
    <row r="100" spans="1:9" x14ac:dyDescent="0.2">
      <c r="A100" s="103" t="s">
        <v>382</v>
      </c>
      <c r="B100" s="104"/>
      <c r="C100" s="104"/>
      <c r="D100" s="104"/>
      <c r="E100" s="104"/>
      <c r="F100" s="104"/>
      <c r="G100" s="104"/>
      <c r="H100" s="105"/>
      <c r="I100" s="128" t="s">
        <v>211</v>
      </c>
    </row>
    <row r="101" spans="1:9" x14ac:dyDescent="0.2">
      <c r="A101" s="21" t="s">
        <v>380</v>
      </c>
      <c r="B101" s="8"/>
      <c r="C101" s="8"/>
      <c r="D101" s="8"/>
      <c r="E101" s="8"/>
      <c r="F101" s="8"/>
      <c r="G101" s="8"/>
      <c r="H101" s="8"/>
      <c r="I101" s="241">
        <f>(I99/10)</f>
        <v>0</v>
      </c>
    </row>
    <row r="103" spans="1:9" x14ac:dyDescent="0.2">
      <c r="A103" s="110" t="s">
        <v>422</v>
      </c>
      <c r="B103" s="57"/>
      <c r="C103" s="57"/>
      <c r="D103" s="57"/>
      <c r="E103" s="57"/>
      <c r="F103" s="57"/>
      <c r="G103" s="57"/>
      <c r="H103" s="57"/>
      <c r="I103" s="57"/>
    </row>
    <row r="104" spans="1:9" x14ac:dyDescent="0.2">
      <c r="A104" s="129" t="s">
        <v>424</v>
      </c>
    </row>
    <row r="105" spans="1:9" x14ac:dyDescent="0.2">
      <c r="A105" s="129"/>
      <c r="F105" s="164"/>
      <c r="G105" s="367" t="s">
        <v>544</v>
      </c>
    </row>
    <row r="106" spans="1:9" x14ac:dyDescent="0.2">
      <c r="A106" s="93"/>
      <c r="B106" s="130"/>
      <c r="C106" s="130"/>
      <c r="D106" s="130"/>
      <c r="E106" s="130"/>
      <c r="F106" s="368" t="s">
        <v>171</v>
      </c>
      <c r="G106" s="369" t="s">
        <v>540</v>
      </c>
    </row>
    <row r="107" spans="1:9" x14ac:dyDescent="0.2">
      <c r="A107" s="29" t="s">
        <v>189</v>
      </c>
      <c r="B107" s="29"/>
      <c r="C107" s="29"/>
      <c r="D107" s="29"/>
      <c r="E107" s="29"/>
      <c r="F107" s="161"/>
      <c r="G107" s="370"/>
    </row>
    <row r="108" spans="1:9" x14ac:dyDescent="0.2">
      <c r="A108" s="29" t="s">
        <v>190</v>
      </c>
      <c r="B108" s="29"/>
      <c r="C108" s="29"/>
      <c r="D108" s="29"/>
      <c r="E108" s="29"/>
      <c r="F108" s="103"/>
      <c r="G108" s="361"/>
    </row>
    <row r="109" spans="1:9" x14ac:dyDescent="0.2">
      <c r="A109" s="29" t="s">
        <v>191</v>
      </c>
      <c r="B109" s="29"/>
      <c r="C109" s="29"/>
      <c r="D109" s="29"/>
      <c r="E109" s="29"/>
      <c r="F109" s="103"/>
      <c r="G109" s="361"/>
    </row>
    <row r="110" spans="1:9" x14ac:dyDescent="0.2">
      <c r="A110" s="29" t="s">
        <v>192</v>
      </c>
      <c r="B110" s="29"/>
      <c r="C110" s="29"/>
      <c r="D110" s="29"/>
      <c r="E110" s="29"/>
      <c r="F110" s="103"/>
      <c r="G110" s="361"/>
    </row>
    <row r="111" spans="1:9" x14ac:dyDescent="0.2">
      <c r="A111" s="29" t="s">
        <v>193</v>
      </c>
      <c r="B111" s="29"/>
      <c r="C111" s="29"/>
      <c r="D111" s="29"/>
      <c r="E111" s="29"/>
      <c r="F111" s="103"/>
      <c r="G111" s="361"/>
    </row>
    <row r="112" spans="1:9" x14ac:dyDescent="0.2">
      <c r="A112" s="29" t="s">
        <v>194</v>
      </c>
      <c r="B112" s="29"/>
      <c r="C112" s="29"/>
      <c r="D112" s="29"/>
      <c r="E112" s="29"/>
      <c r="F112" s="103"/>
      <c r="G112" s="361"/>
    </row>
    <row r="113" spans="1:9" x14ac:dyDescent="0.2">
      <c r="A113" s="131" t="s">
        <v>340</v>
      </c>
      <c r="B113" s="52"/>
      <c r="C113" s="52"/>
      <c r="D113" s="52"/>
      <c r="E113" s="29"/>
      <c r="F113" s="103"/>
      <c r="G113" s="361"/>
    </row>
    <row r="114" spans="1:9" x14ac:dyDescent="0.2">
      <c r="A114" s="8" t="s">
        <v>195</v>
      </c>
      <c r="B114" s="8"/>
      <c r="C114" s="8"/>
      <c r="D114" s="8"/>
      <c r="E114" s="8"/>
      <c r="F114" s="366">
        <f>+SUM(F107:F113)</f>
        <v>0</v>
      </c>
      <c r="G114" s="371">
        <f>+SUM(G107:G113)</f>
        <v>0</v>
      </c>
    </row>
    <row r="116" spans="1:9" x14ac:dyDescent="0.2">
      <c r="A116" s="50" t="s">
        <v>423</v>
      </c>
    </row>
    <row r="117" spans="1:9" x14ac:dyDescent="0.2">
      <c r="A117" s="3" t="s">
        <v>386</v>
      </c>
    </row>
    <row r="118" spans="1:9" x14ac:dyDescent="0.2">
      <c r="A118" s="28"/>
      <c r="B118" s="132"/>
    </row>
    <row r="119" spans="1:9" x14ac:dyDescent="0.2">
      <c r="A119" s="28" t="s">
        <v>285</v>
      </c>
      <c r="B119" t="s">
        <v>387</v>
      </c>
      <c r="E119" s="28" t="s">
        <v>285</v>
      </c>
      <c r="F119" t="s">
        <v>388</v>
      </c>
      <c r="G119" s="5"/>
    </row>
    <row r="120" spans="1:9" x14ac:dyDescent="0.2">
      <c r="B120" s="133" t="s">
        <v>199</v>
      </c>
      <c r="C120" s="134"/>
      <c r="D120" s="135"/>
      <c r="F120" s="82" t="s">
        <v>200</v>
      </c>
      <c r="H120" s="10"/>
    </row>
    <row r="121" spans="1:9" x14ac:dyDescent="0.2">
      <c r="B121" s="133" t="s">
        <v>53</v>
      </c>
      <c r="C121" s="4"/>
      <c r="D121" s="135"/>
      <c r="F121" s="26" t="s">
        <v>533</v>
      </c>
      <c r="H121" s="10"/>
    </row>
    <row r="122" spans="1:9" x14ac:dyDescent="0.2">
      <c r="B122" s="133" t="s">
        <v>201</v>
      </c>
      <c r="C122" s="4"/>
      <c r="D122" s="204" t="str">
        <f>IF(D120=0,"",D120/D121)</f>
        <v/>
      </c>
      <c r="F122" s="82" t="s">
        <v>202</v>
      </c>
      <c r="H122" s="204" t="str">
        <f>IF(H120=0,"",H120/H121)</f>
        <v/>
      </c>
    </row>
    <row r="124" spans="1:9" x14ac:dyDescent="0.2">
      <c r="A124" s="21" t="s">
        <v>545</v>
      </c>
      <c r="G124" s="291" t="s">
        <v>475</v>
      </c>
      <c r="H124" s="291" t="s">
        <v>476</v>
      </c>
      <c r="I124" s="291" t="s">
        <v>477</v>
      </c>
    </row>
    <row r="125" spans="1:9" x14ac:dyDescent="0.2">
      <c r="A125" s="8" t="s">
        <v>196</v>
      </c>
      <c r="B125" s="8"/>
      <c r="C125" s="8"/>
      <c r="D125" s="8"/>
      <c r="E125" s="8"/>
      <c r="F125" s="8"/>
      <c r="G125" s="199" t="s">
        <v>2</v>
      </c>
      <c r="H125" s="199" t="s">
        <v>2</v>
      </c>
      <c r="I125" s="199" t="s">
        <v>2</v>
      </c>
    </row>
    <row r="126" spans="1:9" x14ac:dyDescent="0.2">
      <c r="A126" s="8" t="s">
        <v>207</v>
      </c>
      <c r="B126" s="8"/>
      <c r="C126" s="8"/>
      <c r="D126" s="8"/>
      <c r="E126" s="8"/>
      <c r="F126" s="8"/>
      <c r="G126" s="10" t="s">
        <v>208</v>
      </c>
      <c r="H126" s="10" t="s">
        <v>208</v>
      </c>
      <c r="I126" s="31"/>
    </row>
    <row r="127" spans="1:9" x14ac:dyDescent="0.2">
      <c r="A127" s="1" t="s">
        <v>385</v>
      </c>
      <c r="B127" s="8"/>
      <c r="C127" s="8"/>
      <c r="D127" s="8"/>
      <c r="E127" s="8"/>
      <c r="F127" s="8"/>
      <c r="G127" s="225">
        <f>G125*G126</f>
        <v>0</v>
      </c>
      <c r="H127" s="225">
        <f>H125*H126</f>
        <v>0</v>
      </c>
      <c r="I127" s="225">
        <f>G127+H127</f>
        <v>0</v>
      </c>
    </row>
    <row r="128" spans="1:9" x14ac:dyDescent="0.2">
      <c r="A128" s="55"/>
    </row>
    <row r="129" spans="1:1" x14ac:dyDescent="0.2">
      <c r="A129" s="55"/>
    </row>
  </sheetData>
  <customSheetViews>
    <customSheetView guid="{C39AB591-3723-49A0-B177-B840906E8341}" showPageBreaks="1" printArea="1" view="pageBreakPreview">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howPageBreaks="1" printArea="1" view="pageBreakPreview">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printArea="1" view="pageBreakPreview" showRuler="0" topLeftCell="A76">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printArea="1" view="pageBreakPreview" showRuler="0" topLeftCell="A73">
      <selection activeCell="I91" sqref="I91"/>
      <rowBreaks count="2" manualBreakCount="2">
        <brk id="46" max="16383" man="1"/>
        <brk id="98" max="16383" man="1"/>
      </rowBreaks>
      <pageMargins left="0.5" right="0.5" top="0.5" bottom="0.75" header="0.5" footer="0.5"/>
      <pageSetup scale="95" firstPageNumber="18" orientation="portrait"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showRuler="0" topLeftCell="A82">
      <selection activeCell="I97" sqref="I97"/>
      <rowBreaks count="2" manualBreakCount="2">
        <brk id="46" max="16383" man="1"/>
        <brk id="98" max="16383" man="1"/>
      </rowBreaks>
      <pageMargins left="0.25" right="0.25" top="0.5" bottom="0.75" header="0.5" footer="0.5"/>
      <pageSetup firstPageNumber="16" orientation="portrait" useFirstPageNumber="1" horizontalDpi="4294967292" r:id="rId6"/>
      <headerFooter alignWithMargins="0"/>
    </customSheetView>
    <customSheetView guid="{714B32FB-A92F-4F7C-8495-8C3BCEB888AE}" showPageBreaks="1" view="pageBreakPreview" showRuler="0" topLeftCell="A105">
      <selection activeCell="G12" sqref="G12"/>
      <rowBreaks count="2" manualBreakCount="2">
        <brk id="46" max="16383" man="1"/>
        <brk id="98" max="16383" man="1"/>
      </rowBreaks>
      <pageMargins left="0.5" right="0.5" top="0.5" bottom="0.75" header="0.5" footer="0.5"/>
      <pageSetup scale="95" firstPageNumber="18" orientation="portrait"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printArea="1" view="pageBreakPreview" showRuler="0" topLeftCell="A76">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printArea="1" view="pageBreakPreview">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printArea="1" view="pageBreakPreview" topLeftCell="A62">
      <selection activeCell="I70" sqref="I70"/>
      <rowBreaks count="2" manualBreakCount="2">
        <brk id="50" max="8" man="1"/>
        <brk id="101" max="8" man="1"/>
      </rowBreaks>
      <pageMargins left="0.5" right="0.5" top="0.5" bottom="0.75" header="0.5" footer="0.5"/>
      <pageSetup scale="92" firstPageNumber="18"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howPageBreaks="1" printArea="1" view="pageBreakPreview" topLeftCell="A102">
      <selection activeCell="E86" sqref="E86"/>
      <rowBreaks count="2" manualBreakCount="2">
        <brk id="50" max="8" man="1"/>
        <brk id="101" max="8" man="1"/>
      </rowBreaks>
      <pageMargins left="0.5" right="0.5" top="0.5" bottom="0.75" header="0.5" footer="0.5"/>
      <pageSetup scale="92" firstPageNumber="18"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s>
  <phoneticPr fontId="17" type="noConversion"/>
  <pageMargins left="0.5" right="0.5" top="0.5" bottom="0.75" header="0.5" footer="0.5"/>
  <pageSetup scale="92" firstPageNumber="15" orientation="portrait" useFirstPageNumber="1" horizontalDpi="4294967292" r:id="rId14"/>
  <headerFooter alignWithMargins="0">
    <oddFooter>&amp;L&amp;"Times New Roman,Italic"&amp;8CDA Form 202 revised 10/25/16&amp;C&amp;"Times New Roman,Italic"&amp;9&amp;P&amp;R&amp;"Times New Roman,Italic"&amp;8&amp;A:&amp;D</oddFooter>
  </headerFooter>
  <rowBreaks count="2" manualBreakCount="2">
    <brk id="50" max="8" man="1"/>
    <brk id="10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101"/>
  <sheetViews>
    <sheetView showZeros="0" view="pageLayout" zoomScaleNormal="100" zoomScaleSheetLayoutView="100" workbookViewId="0">
      <selection activeCell="A2" sqref="A2"/>
    </sheetView>
  </sheetViews>
  <sheetFormatPr defaultColWidth="11.83203125" defaultRowHeight="12.75" x14ac:dyDescent="0.2"/>
  <cols>
    <col min="1" max="1" width="11.83203125" style="6"/>
    <col min="2" max="2" width="14.1640625" style="6" customWidth="1"/>
    <col min="3" max="16384" width="11.83203125" style="6"/>
  </cols>
  <sheetData>
    <row r="1" spans="1:9" ht="19.5" x14ac:dyDescent="0.35">
      <c r="A1" s="61" t="s">
        <v>390</v>
      </c>
      <c r="B1" s="62"/>
      <c r="C1" s="62"/>
      <c r="D1" s="62"/>
      <c r="E1" s="62"/>
      <c r="F1" s="62"/>
      <c r="G1" s="62"/>
      <c r="H1" s="62"/>
      <c r="I1" s="62"/>
    </row>
    <row r="2" spans="1:9" x14ac:dyDescent="0.2">
      <c r="A2" s="21" t="s">
        <v>472</v>
      </c>
      <c r="B2" s="420">
        <f>GENERAL!B6</f>
        <v>0</v>
      </c>
      <c r="C2" s="8"/>
      <c r="D2" s="8"/>
      <c r="E2" s="8"/>
      <c r="F2" s="8"/>
      <c r="G2" s="8"/>
      <c r="H2" s="8"/>
      <c r="I2" s="8"/>
    </row>
    <row r="3" spans="1:9" x14ac:dyDescent="0.2">
      <c r="A3" s="30" t="s">
        <v>212</v>
      </c>
      <c r="B3" s="52"/>
      <c r="C3" s="52"/>
      <c r="D3" s="52"/>
      <c r="E3" s="52"/>
      <c r="F3" s="52"/>
      <c r="G3" s="52"/>
      <c r="H3" s="52"/>
      <c r="I3" s="52"/>
    </row>
    <row r="4" spans="1:9" x14ac:dyDescent="0.2">
      <c r="A4" s="8"/>
      <c r="B4" s="8"/>
      <c r="C4" s="8"/>
      <c r="D4" s="8"/>
      <c r="E4" s="8"/>
      <c r="F4" s="8"/>
      <c r="G4" s="8"/>
      <c r="H4" s="8"/>
      <c r="I4" s="8"/>
    </row>
    <row r="5" spans="1:9" x14ac:dyDescent="0.2">
      <c r="A5" s="21" t="s">
        <v>213</v>
      </c>
      <c r="B5" s="8"/>
      <c r="C5" s="8"/>
      <c r="D5" s="8"/>
      <c r="E5" s="8"/>
      <c r="F5" s="8"/>
      <c r="G5" s="8"/>
      <c r="H5" s="8"/>
      <c r="I5" s="8"/>
    </row>
    <row r="6" spans="1:9" x14ac:dyDescent="0.2">
      <c r="A6" s="8" t="s">
        <v>8</v>
      </c>
      <c r="B6" s="8"/>
      <c r="C6" s="205">
        <f>GENERAL!C25</f>
        <v>0</v>
      </c>
      <c r="D6" s="10"/>
      <c r="E6" s="10"/>
      <c r="F6" s="10"/>
      <c r="G6" s="10"/>
      <c r="H6" s="10"/>
      <c r="I6" s="10"/>
    </row>
    <row r="7" spans="1:9" x14ac:dyDescent="0.2">
      <c r="A7" s="8" t="s">
        <v>9</v>
      </c>
      <c r="B7" s="8"/>
      <c r="C7" s="205">
        <f>GENERAL!C26</f>
        <v>0</v>
      </c>
      <c r="D7" s="10"/>
      <c r="E7" s="10"/>
      <c r="F7" s="10"/>
      <c r="G7" s="10"/>
      <c r="H7" s="10"/>
      <c r="I7" s="10"/>
    </row>
    <row r="8" spans="1:9" x14ac:dyDescent="0.2">
      <c r="A8" s="8" t="s">
        <v>12</v>
      </c>
      <c r="B8" s="8"/>
      <c r="C8" s="205">
        <f>GENERAL!C28</f>
        <v>0</v>
      </c>
      <c r="D8" s="10"/>
      <c r="E8" s="8"/>
      <c r="F8" s="8"/>
      <c r="G8" s="8" t="s">
        <v>13</v>
      </c>
      <c r="H8" s="205">
        <f>GENERAL!H28</f>
        <v>0</v>
      </c>
      <c r="I8" s="10"/>
    </row>
    <row r="9" spans="1:9" x14ac:dyDescent="0.2">
      <c r="A9" s="8" t="s">
        <v>214</v>
      </c>
      <c r="B9" s="8"/>
      <c r="C9" s="205">
        <f>GENERAL!C34</f>
        <v>0</v>
      </c>
      <c r="D9" s="10"/>
      <c r="E9" s="10"/>
      <c r="F9" s="10"/>
      <c r="G9" s="10"/>
      <c r="H9" s="10"/>
      <c r="I9" s="10"/>
    </row>
    <row r="10" spans="1:9" x14ac:dyDescent="0.2">
      <c r="A10" s="8"/>
      <c r="B10" s="8"/>
    </row>
    <row r="11" spans="1:9" x14ac:dyDescent="0.2">
      <c r="A11" s="21" t="s">
        <v>0</v>
      </c>
      <c r="B11" s="8"/>
      <c r="C11" s="8"/>
      <c r="D11" s="8"/>
      <c r="E11" s="8"/>
      <c r="G11" s="21" t="s">
        <v>391</v>
      </c>
      <c r="H11" s="8"/>
      <c r="I11" s="8"/>
    </row>
    <row r="12" spans="1:9" x14ac:dyDescent="0.2">
      <c r="A12" s="8" t="s">
        <v>1</v>
      </c>
      <c r="B12" s="8"/>
      <c r="C12" s="8"/>
      <c r="E12" s="363">
        <f>GENERAL!D12</f>
        <v>0</v>
      </c>
      <c r="G12" s="1" t="s">
        <v>425</v>
      </c>
      <c r="I12" s="364" t="str">
        <f>GENERAL!H108</f>
        <v/>
      </c>
    </row>
    <row r="13" spans="1:9" x14ac:dyDescent="0.2">
      <c r="A13" s="8" t="s">
        <v>3</v>
      </c>
      <c r="B13" s="8"/>
      <c r="C13" s="8"/>
      <c r="E13" s="363">
        <f>GENERAL!D13</f>
        <v>0</v>
      </c>
      <c r="G13" s="1" t="s">
        <v>392</v>
      </c>
      <c r="I13" s="364">
        <f>GENERAL!H109</f>
        <v>0</v>
      </c>
    </row>
    <row r="14" spans="1:9" x14ac:dyDescent="0.2">
      <c r="A14" s="8" t="s">
        <v>644</v>
      </c>
      <c r="B14" s="8"/>
      <c r="C14" s="8"/>
      <c r="E14" s="363">
        <f>GENERAL!D14</f>
        <v>0</v>
      </c>
      <c r="G14" s="1" t="s">
        <v>393</v>
      </c>
      <c r="I14" s="364">
        <f>GENERAL!H110</f>
        <v>0</v>
      </c>
    </row>
    <row r="15" spans="1:9" x14ac:dyDescent="0.2">
      <c r="A15" s="8" t="s">
        <v>645</v>
      </c>
      <c r="B15" s="8"/>
      <c r="C15" s="8"/>
      <c r="E15" s="363" t="str">
        <f>GENERAL!D15</f>
        <v>$</v>
      </c>
      <c r="G15" s="1" t="s">
        <v>394</v>
      </c>
      <c r="I15" s="364" t="str">
        <f>GENERAL!H111</f>
        <v/>
      </c>
    </row>
    <row r="16" spans="1:9" x14ac:dyDescent="0.2">
      <c r="A16" s="8" t="s">
        <v>4</v>
      </c>
      <c r="B16" s="8"/>
      <c r="C16" s="8"/>
      <c r="E16" s="363">
        <f>GENERAL!D16</f>
        <v>0</v>
      </c>
      <c r="G16" s="1" t="s">
        <v>395</v>
      </c>
      <c r="I16" s="364" t="str">
        <f>GENERAL!H112</f>
        <v/>
      </c>
    </row>
    <row r="17" spans="1:9" x14ac:dyDescent="0.2">
      <c r="A17" s="1" t="s">
        <v>587</v>
      </c>
      <c r="B17" s="8"/>
      <c r="C17" s="8"/>
      <c r="E17" s="363">
        <f>GENERAL!D17</f>
        <v>0</v>
      </c>
      <c r="G17" s="1" t="s">
        <v>396</v>
      </c>
      <c r="I17" s="364" t="str">
        <f>GENERAL!H113</f>
        <v/>
      </c>
    </row>
    <row r="18" spans="1:9" x14ac:dyDescent="0.2">
      <c r="A18" s="8" t="s">
        <v>643</v>
      </c>
      <c r="B18" s="8"/>
      <c r="C18" s="8"/>
      <c r="E18" s="363">
        <f>GENERAL!D18</f>
        <v>0</v>
      </c>
      <c r="G18" s="1" t="s">
        <v>500</v>
      </c>
      <c r="I18" s="364" t="str">
        <f>GENERAL!H114</f>
        <v/>
      </c>
    </row>
    <row r="19" spans="1:9" x14ac:dyDescent="0.2">
      <c r="A19" s="8" t="s">
        <v>6</v>
      </c>
      <c r="B19" s="8"/>
      <c r="C19" s="8"/>
      <c r="E19" s="363">
        <f>GENERAL!D19</f>
        <v>0</v>
      </c>
      <c r="G19" s="1" t="s">
        <v>53</v>
      </c>
      <c r="I19" s="364">
        <f>GENERAL!H115</f>
        <v>0</v>
      </c>
    </row>
    <row r="20" spans="1:9" x14ac:dyDescent="0.2">
      <c r="A20" s="8" t="s">
        <v>588</v>
      </c>
      <c r="B20" s="8"/>
      <c r="C20" s="8"/>
      <c r="E20" s="363">
        <f>GENERAL!D20</f>
        <v>0</v>
      </c>
    </row>
    <row r="21" spans="1:9" x14ac:dyDescent="0.2">
      <c r="A21" s="1" t="s">
        <v>7</v>
      </c>
      <c r="B21" s="206">
        <f>GENERAL!B21</f>
        <v>0</v>
      </c>
      <c r="C21" s="52"/>
      <c r="E21" s="363" t="str">
        <f>GENERAL!D21</f>
        <v>$</v>
      </c>
    </row>
    <row r="23" spans="1:9" ht="13.5" x14ac:dyDescent="0.25">
      <c r="A23" s="30" t="s">
        <v>471</v>
      </c>
      <c r="B23" s="52"/>
      <c r="C23" s="52"/>
      <c r="D23" s="52"/>
      <c r="E23" s="52"/>
      <c r="F23" s="52"/>
      <c r="G23" s="52"/>
      <c r="H23" s="52"/>
      <c r="I23" s="52"/>
    </row>
    <row r="24" spans="1:9" x14ac:dyDescent="0.2">
      <c r="A24" s="8"/>
      <c r="B24" s="8"/>
      <c r="C24" s="8"/>
      <c r="D24" s="104"/>
      <c r="E24" s="8"/>
      <c r="F24" s="8"/>
      <c r="G24" s="8"/>
      <c r="H24" s="8"/>
      <c r="I24" s="8"/>
    </row>
    <row r="25" spans="1:9" ht="51" x14ac:dyDescent="0.2">
      <c r="A25" s="173" t="s">
        <v>215</v>
      </c>
      <c r="B25" s="326"/>
      <c r="C25" s="327"/>
      <c r="D25" s="175"/>
      <c r="E25" s="72" t="s">
        <v>53</v>
      </c>
      <c r="F25" s="72" t="s">
        <v>491</v>
      </c>
      <c r="G25" s="72" t="s">
        <v>216</v>
      </c>
      <c r="H25" s="72" t="s">
        <v>217</v>
      </c>
      <c r="I25" s="72" t="s">
        <v>493</v>
      </c>
    </row>
    <row r="26" spans="1:9" x14ac:dyDescent="0.2">
      <c r="A26" s="180" t="s">
        <v>199</v>
      </c>
      <c r="B26" s="181"/>
      <c r="C26" s="181"/>
      <c r="D26" s="181"/>
      <c r="E26" s="352">
        <f>INCOME!D18</f>
        <v>0</v>
      </c>
      <c r="F26" s="220">
        <f>INCOME!L18</f>
        <v>0</v>
      </c>
      <c r="G26" s="298"/>
      <c r="H26" s="201"/>
      <c r="I26" s="296">
        <f>F26*(1+H26)^H26</f>
        <v>0</v>
      </c>
    </row>
    <row r="27" spans="1:9" x14ac:dyDescent="0.2">
      <c r="A27" s="178" t="s">
        <v>218</v>
      </c>
      <c r="B27" s="181"/>
      <c r="C27" s="181"/>
      <c r="D27" s="181"/>
      <c r="E27" s="352">
        <f>INCOME!C35</f>
        <v>0</v>
      </c>
      <c r="F27" s="220">
        <f>INCOME!G35</f>
        <v>0</v>
      </c>
      <c r="G27" s="9"/>
      <c r="H27" s="201" t="s">
        <v>35</v>
      </c>
      <c r="I27" s="296">
        <f>F27*(1+H27)^H27</f>
        <v>0</v>
      </c>
    </row>
    <row r="28" spans="1:9" x14ac:dyDescent="0.2">
      <c r="A28" s="178" t="s">
        <v>219</v>
      </c>
      <c r="B28" s="181"/>
      <c r="C28" s="181"/>
      <c r="D28" s="181"/>
      <c r="E28" s="348"/>
      <c r="F28" s="307">
        <f>INCOME!L51</f>
        <v>0</v>
      </c>
      <c r="G28" s="308"/>
      <c r="H28" s="309" t="s">
        <v>35</v>
      </c>
      <c r="I28" s="300">
        <f>F28*(1+H28)^H28</f>
        <v>0</v>
      </c>
    </row>
    <row r="29" spans="1:9" s="50" customFormat="1" x14ac:dyDescent="0.2">
      <c r="A29" s="318" t="s">
        <v>492</v>
      </c>
      <c r="B29" s="318"/>
      <c r="C29" s="328"/>
      <c r="D29" s="328"/>
      <c r="E29" s="302"/>
      <c r="F29" s="310">
        <f>SUM(F26:F28)</f>
        <v>0</v>
      </c>
      <c r="G29" s="303"/>
      <c r="H29" s="303"/>
      <c r="I29" s="299">
        <f>SUM(I26:I28)</f>
        <v>0</v>
      </c>
    </row>
    <row r="30" spans="1:9" x14ac:dyDescent="0.2">
      <c r="A30" s="318" t="s">
        <v>241</v>
      </c>
      <c r="B30" s="318"/>
      <c r="C30" s="318"/>
      <c r="D30" s="318">
        <f>SUM(D26:D28)</f>
        <v>0</v>
      </c>
      <c r="E30" s="304"/>
      <c r="F30" s="294"/>
      <c r="G30" s="305"/>
      <c r="H30" s="305"/>
      <c r="I30" s="301">
        <f>-((I26*INCOME!G19)+(SUMMARY!I27*INCOME!E36)+(SUMMARY!I28*INCOME!G52))</f>
        <v>0</v>
      </c>
    </row>
    <row r="31" spans="1:9" s="50" customFormat="1" x14ac:dyDescent="0.2">
      <c r="A31" s="318" t="s">
        <v>470</v>
      </c>
      <c r="B31" s="318"/>
      <c r="C31" s="318"/>
      <c r="D31" s="318"/>
      <c r="E31" s="302"/>
      <c r="F31" s="306"/>
      <c r="G31" s="303"/>
      <c r="H31" s="303"/>
      <c r="I31" s="300">
        <f>SUM(I29+I30)</f>
        <v>0</v>
      </c>
    </row>
    <row r="32" spans="1:9" x14ac:dyDescent="0.2">
      <c r="A32" s="8"/>
      <c r="B32" s="8"/>
      <c r="C32" s="8"/>
      <c r="D32" s="8"/>
      <c r="E32" s="8"/>
      <c r="F32" s="8"/>
      <c r="G32" s="8"/>
      <c r="H32" s="8"/>
      <c r="I32" s="8"/>
    </row>
    <row r="33" spans="1:9" x14ac:dyDescent="0.2">
      <c r="A33" s="139" t="s">
        <v>327</v>
      </c>
      <c r="B33" s="52"/>
      <c r="C33" s="52"/>
      <c r="D33" s="52"/>
      <c r="E33" s="52"/>
      <c r="F33" s="142"/>
      <c r="G33" s="142"/>
      <c r="H33" s="142"/>
      <c r="I33" s="142"/>
    </row>
    <row r="34" spans="1:9" x14ac:dyDescent="0.2">
      <c r="A34" s="34"/>
      <c r="B34" s="8"/>
      <c r="C34" s="8"/>
      <c r="D34" s="8"/>
      <c r="E34" s="8"/>
      <c r="F34" s="13"/>
      <c r="G34" s="13"/>
      <c r="H34" s="13"/>
      <c r="I34" s="13"/>
    </row>
    <row r="35" spans="1:9" ht="38.25" x14ac:dyDescent="0.2">
      <c r="A35" s="67" t="s">
        <v>220</v>
      </c>
      <c r="B35" s="137"/>
      <c r="C35" s="137"/>
      <c r="D35" s="137"/>
      <c r="E35" s="138"/>
      <c r="F35" s="72" t="s">
        <v>221</v>
      </c>
      <c r="G35" s="72" t="s">
        <v>216</v>
      </c>
      <c r="H35" s="72" t="s">
        <v>217</v>
      </c>
      <c r="I35" s="72" t="s">
        <v>222</v>
      </c>
    </row>
    <row r="36" spans="1:9" x14ac:dyDescent="0.2">
      <c r="A36" s="15" t="s">
        <v>223</v>
      </c>
      <c r="B36" s="16"/>
      <c r="C36" s="16"/>
      <c r="D36" s="16"/>
      <c r="E36" s="17"/>
      <c r="F36" s="220">
        <f>EXPENSES!I19-EXPENSES!I10</f>
        <v>0</v>
      </c>
      <c r="G36" s="9"/>
      <c r="H36" s="213" t="s">
        <v>35</v>
      </c>
      <c r="I36" s="296">
        <f>F36*(1+H36)^H36</f>
        <v>0</v>
      </c>
    </row>
    <row r="37" spans="1:9" x14ac:dyDescent="0.2">
      <c r="A37" s="99" t="s">
        <v>397</v>
      </c>
      <c r="B37" s="16"/>
      <c r="C37" s="16"/>
      <c r="D37" s="16"/>
      <c r="E37" s="17"/>
      <c r="F37" s="220">
        <f>EXPENSES!I10</f>
        <v>0</v>
      </c>
      <c r="G37" s="23"/>
      <c r="H37" s="24"/>
      <c r="I37" s="220">
        <f>I31*EXPENSES!F10</f>
        <v>0</v>
      </c>
    </row>
    <row r="38" spans="1:9" x14ac:dyDescent="0.2">
      <c r="A38" s="15" t="s">
        <v>224</v>
      </c>
      <c r="B38" s="16"/>
      <c r="C38" s="16"/>
      <c r="D38" s="16"/>
      <c r="E38" s="17"/>
      <c r="F38" s="220">
        <f>EXPENSES!I28</f>
        <v>0</v>
      </c>
      <c r="G38" s="9"/>
      <c r="H38" s="213" t="s">
        <v>35</v>
      </c>
      <c r="I38" s="296">
        <f>F38*(1+H38)^H38</f>
        <v>0</v>
      </c>
    </row>
    <row r="39" spans="1:9" x14ac:dyDescent="0.2">
      <c r="A39" s="15" t="s">
        <v>225</v>
      </c>
      <c r="B39" s="16"/>
      <c r="C39" s="16"/>
      <c r="D39" s="16"/>
      <c r="E39" s="17"/>
      <c r="F39" s="220">
        <f>EXPENSES!I53</f>
        <v>0</v>
      </c>
      <c r="G39" s="9"/>
      <c r="H39" s="213" t="s">
        <v>35</v>
      </c>
      <c r="I39" s="296">
        <f>F39*(1+H39)^H39</f>
        <v>0</v>
      </c>
    </row>
    <row r="40" spans="1:9" x14ac:dyDescent="0.2">
      <c r="A40" s="15" t="s">
        <v>128</v>
      </c>
      <c r="B40" s="16"/>
      <c r="C40" s="16"/>
      <c r="D40" s="16"/>
      <c r="E40" s="17"/>
      <c r="F40" s="220">
        <f>EXPENSES!I66</f>
        <v>0</v>
      </c>
      <c r="G40" s="9"/>
      <c r="H40" s="213" t="s">
        <v>35</v>
      </c>
      <c r="I40" s="296">
        <f>F40*(1+H40)^H40</f>
        <v>0</v>
      </c>
    </row>
    <row r="41" spans="1:9" x14ac:dyDescent="0.2">
      <c r="A41" s="99" t="s">
        <v>571</v>
      </c>
      <c r="B41" s="16"/>
      <c r="C41" s="16"/>
      <c r="D41" s="16"/>
      <c r="E41" s="17"/>
      <c r="F41" s="220">
        <f>EXPENSES!I68</f>
        <v>0</v>
      </c>
      <c r="G41" s="24"/>
      <c r="H41" s="24"/>
      <c r="I41" s="296">
        <f>F41</f>
        <v>0</v>
      </c>
    </row>
    <row r="42" spans="1:9" s="50" customFormat="1" x14ac:dyDescent="0.2">
      <c r="A42" s="21" t="s">
        <v>226</v>
      </c>
      <c r="B42" s="21"/>
      <c r="C42" s="3"/>
      <c r="D42" s="3"/>
      <c r="E42" s="3"/>
      <c r="F42" s="224">
        <f>+SUM(F36:F41)</f>
        <v>0</v>
      </c>
      <c r="G42" s="3"/>
      <c r="H42" s="3"/>
      <c r="I42" s="224">
        <f>+SUM(I36:I41)</f>
        <v>0</v>
      </c>
    </row>
    <row r="43" spans="1:9" s="50" customFormat="1" x14ac:dyDescent="0.2">
      <c r="A43" s="21" t="s">
        <v>399</v>
      </c>
      <c r="B43" s="21"/>
      <c r="C43" s="21"/>
      <c r="D43" s="21"/>
      <c r="E43" s="21"/>
      <c r="F43" s="21"/>
      <c r="G43" s="21"/>
      <c r="H43" s="21"/>
      <c r="I43" s="224">
        <f>I31-I42</f>
        <v>0</v>
      </c>
    </row>
    <row r="44" spans="1:9" s="50" customFormat="1" x14ac:dyDescent="0.2">
      <c r="A44" s="21" t="s">
        <v>227</v>
      </c>
      <c r="B44" s="21"/>
      <c r="C44" s="21"/>
      <c r="D44" s="21"/>
      <c r="E44" s="21"/>
      <c r="F44" s="21"/>
      <c r="G44" s="21"/>
      <c r="H44" s="21"/>
      <c r="I44" s="451">
        <f>(-H59)</f>
        <v>0</v>
      </c>
    </row>
    <row r="45" spans="1:9" s="50" customFormat="1" x14ac:dyDescent="0.2">
      <c r="A45" s="21" t="s">
        <v>228</v>
      </c>
      <c r="B45" s="21"/>
      <c r="C45" s="21"/>
      <c r="D45" s="21"/>
      <c r="E45" s="21"/>
      <c r="F45" s="21"/>
      <c r="G45" s="21"/>
      <c r="H45" s="21"/>
      <c r="I45" s="451">
        <f>(-H71)</f>
        <v>0</v>
      </c>
    </row>
    <row r="46" spans="1:9" s="50" customFormat="1" x14ac:dyDescent="0.2">
      <c r="A46" s="21" t="s">
        <v>400</v>
      </c>
      <c r="B46" s="21"/>
      <c r="C46" s="21"/>
      <c r="D46" s="21"/>
      <c r="E46" s="21"/>
      <c r="F46" s="21"/>
      <c r="G46" s="21"/>
      <c r="H46" s="21"/>
      <c r="I46" s="224">
        <f>I43+I44+I45</f>
        <v>0</v>
      </c>
    </row>
    <row r="48" spans="1:9" x14ac:dyDescent="0.2">
      <c r="A48" s="139" t="s">
        <v>148</v>
      </c>
      <c r="B48" s="52"/>
      <c r="C48" s="52"/>
      <c r="D48" s="52"/>
      <c r="E48" s="52"/>
      <c r="F48" s="52"/>
      <c r="G48" s="52"/>
      <c r="H48" s="52"/>
      <c r="I48" s="52"/>
    </row>
    <row r="50" spans="1:10" x14ac:dyDescent="0.2">
      <c r="A50" s="21" t="s">
        <v>149</v>
      </c>
    </row>
    <row r="51" spans="1:10" ht="25.5" x14ac:dyDescent="0.2">
      <c r="A51" s="67" t="s">
        <v>150</v>
      </c>
      <c r="B51" s="98"/>
      <c r="C51" s="67" t="s">
        <v>151</v>
      </c>
      <c r="D51" s="72" t="s">
        <v>152</v>
      </c>
      <c r="E51" s="72" t="s">
        <v>154</v>
      </c>
      <c r="F51" s="97" t="s">
        <v>155</v>
      </c>
      <c r="G51" s="2" t="s">
        <v>156</v>
      </c>
      <c r="H51" s="72" t="s">
        <v>153</v>
      </c>
      <c r="I51" s="72" t="s">
        <v>171</v>
      </c>
      <c r="J51" s="37"/>
    </row>
    <row r="52" spans="1:10" x14ac:dyDescent="0.2">
      <c r="A52" s="38" t="s">
        <v>158</v>
      </c>
      <c r="B52" s="39"/>
      <c r="C52" s="15"/>
      <c r="D52" s="353">
        <f>SOURCES!F7</f>
        <v>0</v>
      </c>
      <c r="E52" s="202" t="str">
        <f>+SOURCES!H7</f>
        <v>%</v>
      </c>
      <c r="F52" s="251">
        <f>SOURCES!I7</f>
        <v>0</v>
      </c>
      <c r="G52" s="251">
        <f>SOURCES!J7</f>
        <v>0</v>
      </c>
      <c r="H52" s="220">
        <f>SOURCES!G7</f>
        <v>0</v>
      </c>
      <c r="I52" s="220">
        <f>SOURCES!K7</f>
        <v>0</v>
      </c>
      <c r="J52" s="8"/>
    </row>
    <row r="53" spans="1:10" x14ac:dyDescent="0.2">
      <c r="A53" s="38" t="s">
        <v>159</v>
      </c>
      <c r="B53" s="39"/>
      <c r="C53" s="15"/>
      <c r="D53" s="353">
        <f>SOURCES!F8</f>
        <v>0</v>
      </c>
      <c r="E53" s="202" t="str">
        <f>+SOURCES!H8</f>
        <v>%</v>
      </c>
      <c r="F53" s="251">
        <f>SOURCES!I8</f>
        <v>0</v>
      </c>
      <c r="G53" s="251">
        <f>SOURCES!J8</f>
        <v>0</v>
      </c>
      <c r="H53" s="222">
        <f>SOURCES!G8</f>
        <v>0</v>
      </c>
      <c r="I53" s="220">
        <f>SOURCES!K8</f>
        <v>0</v>
      </c>
      <c r="J53" s="8"/>
    </row>
    <row r="54" spans="1:10" x14ac:dyDescent="0.2">
      <c r="A54" s="38" t="s">
        <v>160</v>
      </c>
      <c r="B54" s="39"/>
      <c r="C54" s="15"/>
      <c r="D54" s="353">
        <f>SOURCES!F9</f>
        <v>0</v>
      </c>
      <c r="E54" s="202" t="str">
        <f>SOURCES!H9</f>
        <v>%</v>
      </c>
      <c r="F54" s="251">
        <f>SOURCES!I9</f>
        <v>0</v>
      </c>
      <c r="G54" s="251">
        <f>SOURCES!J9</f>
        <v>0</v>
      </c>
      <c r="H54" s="222">
        <f>SOURCES!G9</f>
        <v>0</v>
      </c>
      <c r="I54" s="220">
        <f>SOURCES!K9</f>
        <v>0</v>
      </c>
      <c r="J54" s="8"/>
    </row>
    <row r="55" spans="1:10" x14ac:dyDescent="0.2">
      <c r="A55" s="38" t="s">
        <v>643</v>
      </c>
      <c r="B55" s="39"/>
      <c r="C55" s="140" t="s">
        <v>401</v>
      </c>
      <c r="D55" s="353">
        <f>SOURCES!F10</f>
        <v>0</v>
      </c>
      <c r="E55" s="202" t="str">
        <f>SOURCES!H10</f>
        <v>%</v>
      </c>
      <c r="F55" s="251">
        <f>SOURCES!I10</f>
        <v>0</v>
      </c>
      <c r="G55" s="251">
        <f>SOURCES!J10</f>
        <v>0</v>
      </c>
      <c r="H55" s="222">
        <f>SOURCES!G10</f>
        <v>0</v>
      </c>
      <c r="I55" s="220">
        <f>SOURCES!K10</f>
        <v>0</v>
      </c>
      <c r="J55" s="8"/>
    </row>
    <row r="56" spans="1:10" x14ac:dyDescent="0.2">
      <c r="A56" s="38" t="s">
        <v>162</v>
      </c>
      <c r="B56" s="39"/>
      <c r="C56" s="140" t="s">
        <v>401</v>
      </c>
      <c r="D56" s="353">
        <f>SOURCES!F11</f>
        <v>0</v>
      </c>
      <c r="E56" s="202" t="str">
        <f>SOURCES!H11</f>
        <v>%</v>
      </c>
      <c r="F56" s="251">
        <f>SOURCES!I11</f>
        <v>0</v>
      </c>
      <c r="G56" s="251">
        <f>SOURCES!J11</f>
        <v>0</v>
      </c>
      <c r="H56" s="222">
        <f>SOURCES!G11</f>
        <v>0</v>
      </c>
      <c r="I56" s="220">
        <f>SOURCES!K11</f>
        <v>0</v>
      </c>
      <c r="J56" s="8"/>
    </row>
    <row r="57" spans="1:10" x14ac:dyDescent="0.2">
      <c r="A57" s="283" t="s">
        <v>348</v>
      </c>
      <c r="B57" s="39"/>
      <c r="C57" s="15"/>
      <c r="D57" s="353">
        <f>SOURCES!F12</f>
        <v>0</v>
      </c>
      <c r="E57" s="202" t="str">
        <f>SOURCES!H12</f>
        <v>%</v>
      </c>
      <c r="F57" s="251">
        <f>SOURCES!I12</f>
        <v>0</v>
      </c>
      <c r="G57" s="251">
        <f>SOURCES!J12</f>
        <v>0</v>
      </c>
      <c r="H57" s="222">
        <f>SOURCES!G12</f>
        <v>0</v>
      </c>
      <c r="I57" s="220">
        <f>SOURCES!K12</f>
        <v>0</v>
      </c>
      <c r="J57" s="8"/>
    </row>
    <row r="58" spans="1:10" x14ac:dyDescent="0.2">
      <c r="A58" s="284" t="s">
        <v>340</v>
      </c>
      <c r="B58" s="574"/>
      <c r="C58" s="575"/>
      <c r="D58" s="353">
        <f>SOURCES!F13</f>
        <v>0</v>
      </c>
      <c r="E58" s="202" t="str">
        <f>SOURCES!H13</f>
        <v>%</v>
      </c>
      <c r="F58" s="251">
        <f>SOURCES!I13</f>
        <v>0</v>
      </c>
      <c r="G58" s="251">
        <f>SOURCES!J13</f>
        <v>0</v>
      </c>
      <c r="H58" s="222">
        <f>SOURCES!G13</f>
        <v>0</v>
      </c>
      <c r="I58" s="220">
        <f>SOURCES!K13</f>
        <v>0</v>
      </c>
      <c r="J58" s="8"/>
    </row>
    <row r="59" spans="1:10" x14ac:dyDescent="0.2">
      <c r="A59" s="21" t="s">
        <v>165</v>
      </c>
      <c r="B59" s="8"/>
      <c r="C59" s="8"/>
      <c r="D59" s="8"/>
      <c r="E59" s="8"/>
      <c r="F59" s="8"/>
      <c r="G59" s="8"/>
      <c r="H59" s="220">
        <f>SUM(H52:H58)</f>
        <v>0</v>
      </c>
      <c r="I59" s="220">
        <f>SUM(I52:I58)</f>
        <v>0</v>
      </c>
    </row>
    <row r="61" spans="1:10" x14ac:dyDescent="0.2">
      <c r="A61" s="21" t="s">
        <v>272</v>
      </c>
    </row>
    <row r="62" spans="1:10" ht="25.5" x14ac:dyDescent="0.2">
      <c r="A62" s="67" t="s">
        <v>150</v>
      </c>
      <c r="B62" s="98"/>
      <c r="C62" s="67" t="s">
        <v>151</v>
      </c>
      <c r="D62" s="98"/>
      <c r="E62" s="72"/>
      <c r="F62" s="72" t="s">
        <v>154</v>
      </c>
      <c r="G62" s="72" t="s">
        <v>156</v>
      </c>
      <c r="H62" s="72" t="s">
        <v>153</v>
      </c>
      <c r="I62" s="72" t="s">
        <v>171</v>
      </c>
      <c r="J62" s="37"/>
    </row>
    <row r="63" spans="1:10" x14ac:dyDescent="0.2">
      <c r="A63" s="38" t="s">
        <v>643</v>
      </c>
      <c r="B63" s="39"/>
      <c r="C63" s="140" t="s">
        <v>344</v>
      </c>
      <c r="D63" s="17"/>
      <c r="E63" s="287"/>
      <c r="F63" s="285" t="str">
        <f>SOURCES!I19</f>
        <v>%</v>
      </c>
      <c r="G63" s="251">
        <f>SOURCES!J19</f>
        <v>0</v>
      </c>
      <c r="H63" s="220" t="str">
        <f>SOURCES!H19</f>
        <v>$</v>
      </c>
      <c r="I63" s="220">
        <f>SOURCES!K19</f>
        <v>0</v>
      </c>
      <c r="J63" s="8"/>
    </row>
    <row r="64" spans="1:10" x14ac:dyDescent="0.2">
      <c r="A64" s="449" t="s">
        <v>576</v>
      </c>
      <c r="B64" s="450"/>
      <c r="C64" s="140" t="s">
        <v>344</v>
      </c>
      <c r="D64" s="17"/>
      <c r="E64" s="287"/>
      <c r="F64" s="285">
        <f>SOURCES!I20</f>
        <v>0</v>
      </c>
      <c r="G64" s="251">
        <f>SOURCES!J20</f>
        <v>0</v>
      </c>
      <c r="H64" s="220">
        <f>SOURCES!H20</f>
        <v>0</v>
      </c>
      <c r="I64" s="220">
        <f>SOURCES!K20</f>
        <v>0</v>
      </c>
      <c r="J64" s="8"/>
    </row>
    <row r="65" spans="1:10" x14ac:dyDescent="0.2">
      <c r="A65" s="38" t="s">
        <v>162</v>
      </c>
      <c r="B65" s="39"/>
      <c r="C65" s="99" t="s">
        <v>344</v>
      </c>
      <c r="D65" s="17"/>
      <c r="E65" s="287"/>
      <c r="F65" s="285" t="str">
        <f>SOURCES!I21</f>
        <v>%</v>
      </c>
      <c r="G65" s="251">
        <f>SOURCES!J21</f>
        <v>0</v>
      </c>
      <c r="H65" s="214">
        <f>SOURCES!H21</f>
        <v>0</v>
      </c>
      <c r="I65" s="220">
        <f>SOURCES!K21</f>
        <v>0</v>
      </c>
      <c r="J65" s="8"/>
    </row>
    <row r="66" spans="1:10" x14ac:dyDescent="0.2">
      <c r="A66" s="143" t="s">
        <v>348</v>
      </c>
      <c r="B66" s="39"/>
      <c r="C66" s="15"/>
      <c r="D66" s="17"/>
      <c r="E66" s="288"/>
      <c r="F66" s="286" t="str">
        <f>SOURCES!I22</f>
        <v>%</v>
      </c>
      <c r="G66" s="251">
        <f>SOURCES!J22</f>
        <v>0</v>
      </c>
      <c r="H66" s="214">
        <f>SOURCES!H22</f>
        <v>0</v>
      </c>
      <c r="I66" s="220">
        <f>SOURCES!K22</f>
        <v>0</v>
      </c>
      <c r="J66" s="8"/>
    </row>
    <row r="67" spans="1:10" x14ac:dyDescent="0.2">
      <c r="A67" s="141" t="s">
        <v>161</v>
      </c>
      <c r="B67" s="39"/>
      <c r="C67" s="99" t="s">
        <v>344</v>
      </c>
      <c r="D67" s="16"/>
      <c r="E67" s="144"/>
      <c r="F67" s="171"/>
      <c r="G67" s="65"/>
      <c r="H67" s="90"/>
      <c r="I67" s="220">
        <f>SOURCES!K23</f>
        <v>0</v>
      </c>
      <c r="J67" s="8"/>
    </row>
    <row r="68" spans="1:10" x14ac:dyDescent="0.2">
      <c r="A68" s="141" t="s">
        <v>589</v>
      </c>
      <c r="B68" s="39"/>
      <c r="C68" s="15"/>
      <c r="D68" s="17"/>
      <c r="E68" s="144"/>
      <c r="F68" s="171"/>
      <c r="G68" s="65"/>
      <c r="H68" s="90"/>
      <c r="I68" s="220">
        <f>SOURCES!K24</f>
        <v>0</v>
      </c>
      <c r="J68" s="8"/>
    </row>
    <row r="69" spans="1:10" x14ac:dyDescent="0.2">
      <c r="A69" s="141" t="s">
        <v>340</v>
      </c>
      <c r="B69" s="39"/>
      <c r="C69" s="99"/>
      <c r="D69" s="16"/>
      <c r="E69" s="144"/>
      <c r="F69" s="171"/>
      <c r="G69" s="65"/>
      <c r="H69" s="90"/>
      <c r="I69" s="220">
        <f>SOURCES!K25</f>
        <v>0</v>
      </c>
      <c r="J69" s="8"/>
    </row>
    <row r="70" spans="1:10" x14ac:dyDescent="0.2">
      <c r="A70" s="141" t="s">
        <v>340</v>
      </c>
      <c r="B70" s="39"/>
      <c r="C70" s="99"/>
      <c r="D70" s="16"/>
      <c r="E70" s="144"/>
      <c r="F70" s="171"/>
      <c r="G70" s="65"/>
      <c r="H70" s="90"/>
      <c r="I70" s="220">
        <f>SOURCES!K26</f>
        <v>0</v>
      </c>
      <c r="J70" s="8"/>
    </row>
    <row r="71" spans="1:10" x14ac:dyDescent="0.2">
      <c r="A71" s="21" t="s">
        <v>168</v>
      </c>
      <c r="B71" s="8"/>
      <c r="C71" s="8"/>
      <c r="D71" s="8"/>
      <c r="E71" s="8"/>
      <c r="F71" s="8"/>
      <c r="G71" s="8"/>
      <c r="H71" s="220">
        <f>+SUM(H63:H66)</f>
        <v>0</v>
      </c>
      <c r="I71" s="220">
        <f>+SUM(I63:I68)</f>
        <v>0</v>
      </c>
      <c r="J71" s="8"/>
    </row>
    <row r="72" spans="1:10" x14ac:dyDescent="0.2">
      <c r="A72" s="8"/>
      <c r="B72" s="8"/>
      <c r="C72" s="8"/>
      <c r="D72" s="8"/>
      <c r="E72" s="8"/>
      <c r="F72" s="8"/>
      <c r="G72" s="8"/>
      <c r="H72" s="8"/>
      <c r="I72" s="8"/>
      <c r="J72" s="8"/>
    </row>
    <row r="73" spans="1:10" x14ac:dyDescent="0.2">
      <c r="A73" s="21" t="s">
        <v>169</v>
      </c>
      <c r="B73" s="8"/>
      <c r="C73" s="8"/>
      <c r="D73" s="8"/>
      <c r="E73" s="8"/>
      <c r="F73" s="8"/>
      <c r="G73" s="8"/>
      <c r="H73" s="37"/>
      <c r="J73" s="37"/>
    </row>
    <row r="74" spans="1:10" x14ac:dyDescent="0.2">
      <c r="A74" s="76" t="s">
        <v>271</v>
      </c>
      <c r="B74" s="145"/>
      <c r="C74" s="145"/>
      <c r="D74" s="145"/>
      <c r="E74" s="77"/>
      <c r="F74" s="76" t="s">
        <v>170</v>
      </c>
      <c r="G74" s="145"/>
      <c r="H74" s="146"/>
      <c r="I74" s="91" t="s">
        <v>171</v>
      </c>
      <c r="J74" s="37"/>
    </row>
    <row r="75" spans="1:10" x14ac:dyDescent="0.2">
      <c r="A75" s="99" t="s">
        <v>489</v>
      </c>
      <c r="B75" s="16"/>
      <c r="C75" s="16"/>
      <c r="D75" s="16"/>
      <c r="E75" s="105"/>
      <c r="F75" s="103"/>
      <c r="G75" s="104"/>
      <c r="H75" s="105"/>
      <c r="I75" s="223">
        <f>SOURCES!K33</f>
        <v>0</v>
      </c>
      <c r="J75" s="8"/>
    </row>
    <row r="76" spans="1:10" x14ac:dyDescent="0.2">
      <c r="A76" s="99" t="s">
        <v>490</v>
      </c>
      <c r="B76" s="16"/>
      <c r="C76" s="16"/>
      <c r="D76" s="16"/>
      <c r="E76" s="105"/>
      <c r="F76" s="103"/>
      <c r="G76" s="104"/>
      <c r="H76" s="105"/>
      <c r="I76" s="223">
        <f>SOURCES!K34</f>
        <v>0</v>
      </c>
      <c r="J76" s="8"/>
    </row>
    <row r="77" spans="1:10" x14ac:dyDescent="0.2">
      <c r="A77" s="99" t="s">
        <v>349</v>
      </c>
      <c r="B77" s="16"/>
      <c r="C77" s="16"/>
      <c r="D77" s="16"/>
      <c r="E77" s="105"/>
      <c r="F77" s="103"/>
      <c r="G77" s="104"/>
      <c r="H77" s="105"/>
      <c r="I77" s="223">
        <f>SOURCES!K35</f>
        <v>0</v>
      </c>
      <c r="J77" s="8"/>
    </row>
    <row r="78" spans="1:10" x14ac:dyDescent="0.2">
      <c r="A78" s="99" t="s">
        <v>469</v>
      </c>
      <c r="B78" s="16"/>
      <c r="C78" s="16"/>
      <c r="D78" s="16"/>
      <c r="E78" s="105"/>
      <c r="F78" s="103"/>
      <c r="G78" s="104"/>
      <c r="H78" s="105"/>
      <c r="I78" s="223">
        <f>SOURCES!K36</f>
        <v>0</v>
      </c>
      <c r="J78" s="8"/>
    </row>
    <row r="79" spans="1:10" x14ac:dyDescent="0.2">
      <c r="A79" s="99" t="s">
        <v>7</v>
      </c>
      <c r="B79" s="16"/>
      <c r="C79" s="16"/>
      <c r="D79" s="16"/>
      <c r="E79" s="105"/>
      <c r="F79" s="103"/>
      <c r="G79" s="104"/>
      <c r="H79" s="105"/>
      <c r="I79" s="223">
        <f>SOURCES!K37</f>
        <v>0</v>
      </c>
      <c r="J79" s="8"/>
    </row>
    <row r="80" spans="1:10" x14ac:dyDescent="0.2">
      <c r="A80" s="21" t="s">
        <v>172</v>
      </c>
      <c r="B80" s="8"/>
      <c r="C80" s="8"/>
      <c r="D80" s="8"/>
      <c r="E80" s="8"/>
      <c r="F80" s="8"/>
      <c r="G80" s="8"/>
      <c r="H80" s="8"/>
      <c r="I80" s="297">
        <f>+SUM(I75:I78)</f>
        <v>0</v>
      </c>
    </row>
    <row r="81" spans="1:10" x14ac:dyDescent="0.2">
      <c r="A81" s="21" t="s">
        <v>403</v>
      </c>
      <c r="B81" s="8"/>
      <c r="C81" s="8"/>
      <c r="D81" s="8"/>
      <c r="F81" s="7"/>
      <c r="G81" s="7"/>
      <c r="H81" s="12"/>
      <c r="I81" s="297">
        <f>I59+I71+I80</f>
        <v>0</v>
      </c>
      <c r="J81" s="8"/>
    </row>
    <row r="82" spans="1:10" x14ac:dyDescent="0.2">
      <c r="A82" s="8"/>
      <c r="B82" s="8"/>
      <c r="C82" s="8"/>
      <c r="D82" s="8"/>
      <c r="E82" s="8"/>
      <c r="F82" s="8"/>
      <c r="G82" s="8"/>
      <c r="H82" s="8"/>
      <c r="I82" s="8"/>
      <c r="J82" s="8"/>
    </row>
    <row r="83" spans="1:10" x14ac:dyDescent="0.2">
      <c r="A83" s="139" t="s">
        <v>140</v>
      </c>
      <c r="B83" s="52"/>
      <c r="C83" s="52"/>
      <c r="D83" s="52"/>
      <c r="E83" s="52"/>
      <c r="F83" s="52"/>
      <c r="G83" s="52"/>
      <c r="H83" s="142"/>
      <c r="I83" s="31"/>
      <c r="J83" s="35"/>
    </row>
    <row r="84" spans="1:10" x14ac:dyDescent="0.2">
      <c r="A84" s="121"/>
      <c r="B84" s="8"/>
      <c r="C84" s="8"/>
      <c r="D84" s="8"/>
      <c r="E84" s="8"/>
      <c r="F84" s="8"/>
      <c r="G84" s="8"/>
      <c r="H84" s="35"/>
      <c r="J84" s="35"/>
    </row>
    <row r="85" spans="1:10" x14ac:dyDescent="0.2">
      <c r="A85" s="76" t="s">
        <v>352</v>
      </c>
      <c r="B85" s="92"/>
      <c r="C85" s="92"/>
      <c r="D85" s="92"/>
      <c r="E85" s="92"/>
      <c r="F85" s="92"/>
      <c r="G85" s="92"/>
      <c r="H85" s="119"/>
      <c r="I85" s="147" t="s">
        <v>171</v>
      </c>
      <c r="J85" s="35"/>
    </row>
    <row r="86" spans="1:10" x14ac:dyDescent="0.2">
      <c r="A86" s="103" t="s">
        <v>229</v>
      </c>
      <c r="B86" s="104"/>
      <c r="C86" s="104"/>
      <c r="D86" s="104"/>
      <c r="E86" s="104"/>
      <c r="F86" s="104"/>
      <c r="G86" s="104"/>
      <c r="H86" s="105"/>
      <c r="I86" s="223">
        <f>USES!F15</f>
        <v>0</v>
      </c>
      <c r="J86" s="8"/>
    </row>
    <row r="87" spans="1:10" x14ac:dyDescent="0.2">
      <c r="A87" s="103" t="s">
        <v>230</v>
      </c>
      <c r="B87" s="104"/>
      <c r="C87" s="104"/>
      <c r="D87" s="104"/>
      <c r="E87" s="104"/>
      <c r="F87" s="104"/>
      <c r="G87" s="104"/>
      <c r="H87" s="105"/>
      <c r="I87" s="223">
        <f>USES!F33</f>
        <v>0</v>
      </c>
      <c r="J87" s="8"/>
    </row>
    <row r="88" spans="1:10" x14ac:dyDescent="0.2">
      <c r="A88" s="103" t="s">
        <v>142</v>
      </c>
      <c r="B88" s="104"/>
      <c r="C88" s="104"/>
      <c r="D88" s="104"/>
      <c r="E88" s="104"/>
      <c r="F88" s="104"/>
      <c r="G88" s="104"/>
      <c r="H88" s="105"/>
      <c r="I88" s="223">
        <f>USES!F49</f>
        <v>0</v>
      </c>
      <c r="J88" s="8"/>
    </row>
    <row r="89" spans="1:10" x14ac:dyDescent="0.2">
      <c r="A89" s="103" t="s">
        <v>143</v>
      </c>
      <c r="B89" s="104"/>
      <c r="C89" s="104"/>
      <c r="D89" s="104"/>
      <c r="E89" s="104"/>
      <c r="F89" s="104"/>
      <c r="G89" s="104"/>
      <c r="H89" s="105"/>
      <c r="I89" s="223">
        <f>USES!F63</f>
        <v>0</v>
      </c>
      <c r="J89" s="8"/>
    </row>
    <row r="90" spans="1:10" x14ac:dyDescent="0.2">
      <c r="A90" s="103" t="s">
        <v>145</v>
      </c>
      <c r="B90" s="104"/>
      <c r="C90" s="104"/>
      <c r="D90" s="104"/>
      <c r="E90" s="104"/>
      <c r="F90" s="104"/>
      <c r="G90" s="104"/>
      <c r="H90" s="105"/>
      <c r="I90" s="223">
        <f>+SUM(I86:I89)</f>
        <v>0</v>
      </c>
      <c r="J90" s="8"/>
    </row>
    <row r="91" spans="1:10" x14ac:dyDescent="0.2">
      <c r="A91" s="103" t="s">
        <v>144</v>
      </c>
      <c r="B91" s="104"/>
      <c r="C91" s="104"/>
      <c r="D91" s="104"/>
      <c r="E91" s="104"/>
      <c r="F91" s="104"/>
      <c r="G91" s="104"/>
      <c r="H91" s="105"/>
      <c r="I91" s="223">
        <f>USES!I122</f>
        <v>0</v>
      </c>
      <c r="J91" s="8"/>
    </row>
    <row r="92" spans="1:10" x14ac:dyDescent="0.2">
      <c r="A92" s="103" t="s">
        <v>146</v>
      </c>
      <c r="B92" s="104"/>
      <c r="C92" s="104"/>
      <c r="D92" s="104"/>
      <c r="E92" s="104"/>
      <c r="F92" s="104"/>
      <c r="G92" s="104"/>
      <c r="H92" s="105"/>
      <c r="I92" s="223">
        <f>USES!F87</f>
        <v>0</v>
      </c>
      <c r="J92" s="8"/>
    </row>
    <row r="93" spans="1:10" x14ac:dyDescent="0.2">
      <c r="A93" s="103" t="s">
        <v>231</v>
      </c>
      <c r="B93" s="104"/>
      <c r="C93" s="104"/>
      <c r="D93" s="104"/>
      <c r="E93" s="104"/>
      <c r="F93" s="104"/>
      <c r="G93" s="104"/>
      <c r="H93" s="105"/>
      <c r="I93" s="223">
        <f>USES!F96</f>
        <v>0</v>
      </c>
      <c r="J93" s="8"/>
    </row>
    <row r="94" spans="1:10" x14ac:dyDescent="0.2">
      <c r="A94" s="21" t="s">
        <v>147</v>
      </c>
      <c r="B94" s="8"/>
      <c r="C94" s="8"/>
      <c r="D94" s="8"/>
      <c r="E94" s="8"/>
      <c r="F94" s="8"/>
      <c r="G94" s="8"/>
      <c r="H94" s="8"/>
      <c r="I94" s="242">
        <f>+SUM(I90:I93)</f>
        <v>0</v>
      </c>
      <c r="J94" s="8"/>
    </row>
    <row r="96" spans="1:10" x14ac:dyDescent="0.2">
      <c r="A96" s="30" t="s">
        <v>402</v>
      </c>
      <c r="B96" s="52"/>
      <c r="C96" s="52"/>
      <c r="D96" s="52"/>
      <c r="E96" s="52"/>
      <c r="F96" s="52"/>
      <c r="G96" s="52"/>
      <c r="H96" s="52"/>
      <c r="I96" s="52"/>
    </row>
    <row r="97" spans="1:9" x14ac:dyDescent="0.2">
      <c r="A97" s="10"/>
      <c r="B97" s="10"/>
      <c r="C97" s="10"/>
      <c r="D97" s="10"/>
      <c r="E97" s="10"/>
      <c r="F97" s="10"/>
      <c r="G97" s="10"/>
      <c r="H97" s="10"/>
      <c r="I97" s="10" t="s">
        <v>33</v>
      </c>
    </row>
    <row r="98" spans="1:9" x14ac:dyDescent="0.2">
      <c r="A98" s="10"/>
      <c r="B98" s="10"/>
      <c r="C98" s="10"/>
      <c r="D98" s="10"/>
      <c r="E98" s="10"/>
      <c r="F98" s="10"/>
      <c r="G98" s="10"/>
      <c r="H98" s="10"/>
      <c r="I98" s="10" t="s">
        <v>33</v>
      </c>
    </row>
    <row r="99" spans="1:9" x14ac:dyDescent="0.2">
      <c r="A99" s="10"/>
      <c r="B99" s="10"/>
      <c r="C99" s="10"/>
      <c r="D99" s="10"/>
      <c r="E99" s="10"/>
      <c r="F99" s="10"/>
      <c r="G99" s="10"/>
      <c r="H99" s="10"/>
      <c r="I99" s="10" t="s">
        <v>33</v>
      </c>
    </row>
    <row r="100" spans="1:9" x14ac:dyDescent="0.2">
      <c r="A100" s="10"/>
      <c r="B100" s="10"/>
      <c r="C100" s="10"/>
      <c r="D100" s="10"/>
      <c r="E100" s="10"/>
      <c r="F100" s="10"/>
      <c r="G100" s="10"/>
      <c r="H100" s="10"/>
      <c r="I100" s="10" t="s">
        <v>33</v>
      </c>
    </row>
    <row r="101" spans="1:9" x14ac:dyDescent="0.2">
      <c r="A101" s="10"/>
      <c r="B101" s="10"/>
      <c r="C101" s="10"/>
      <c r="D101" s="10"/>
      <c r="E101" s="10"/>
      <c r="F101" s="10"/>
      <c r="G101" s="10"/>
      <c r="H101" s="10"/>
      <c r="I101" s="10" t="s">
        <v>33</v>
      </c>
    </row>
  </sheetData>
  <customSheetViews>
    <customSheetView guid="{C39AB591-3723-49A0-B177-B840906E8341}" showPageBreaks="1" zeroValues="0">
      <selection activeCell="A67" sqref="A67"/>
      <rowBreaks count="1" manualBreakCount="1">
        <brk id="45" max="16383" man="1"/>
      </rowBreaks>
      <pageMargins left="0.5" right="0.5" top="0.5" bottom="0.75" header="0.5" footer="0.5"/>
      <pageSetup scale="95" firstPageNumber="21" fitToHeight="2" orientation="portrait"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howPageBreaks="1" zeroValues="0" view="pageBreakPreview" showRuler="0" topLeftCell="A86">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howPageBreaks="1" zeroValues="0" view="pageBreakPreview" showRuler="0">
      <selection activeCell="I18" sqref="I18"/>
      <rowBreaks count="1" manualBreakCount="1">
        <brk id="45" max="16383" man="1"/>
      </rowBreaks>
      <pageMargins left="0.5" right="0.5" top="0.5" bottom="0.75" header="0.5" footer="0.5"/>
      <pageSetup scale="95" firstPageNumber="21" fitToHeight="2" orientation="portrait"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topLeftCell="A64">
      <selection activeCell="I44" sqref="I44"/>
      <rowBreaks count="1" manualBreakCount="1">
        <brk id="45" max="16383" man="1"/>
      </rowBreaks>
      <pageMargins left="0.5" right="0.5" top="0.5" bottom="0.75" header="0.5" footer="0.5"/>
      <pageSetup firstPageNumber="19" orientation="portrait" useFirstPageNumber="1" horizontalDpi="4294967292" r:id="rId6"/>
      <headerFooter alignWithMargins="0"/>
    </customSheetView>
    <customSheetView guid="{714B32FB-A92F-4F7C-8495-8C3BCEB888AE}" showPageBreaks="1" zeroValues="0" view="pageBreakPreview" showRuler="0">
      <selection activeCell="G12" sqref="G12"/>
      <rowBreaks count="1" manualBreakCount="1">
        <brk id="45" max="16383" man="1"/>
      </rowBreaks>
      <pageMargins left="0.5" right="0.5" top="0.5" bottom="0.75" header="0.5" footer="0.5"/>
      <pageSetup scale="95" firstPageNumber="21" fitToHeight="2" orientation="portrait"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howPageBreaks="1" zeroValues="0" view="pageBreakPreview" showRuler="0" topLeftCell="A86">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howPageBreaks="1" zeroValues="0" view="pageBreakPreview" topLeftCell="A59">
      <selection activeCell="H8" sqref="H8"/>
      <rowBreaks count="1" manualBreakCount="1">
        <brk id="45" max="16383" man="1"/>
      </rowBreaks>
      <pageMargins left="0.5" right="0.5" top="0.5" bottom="0.75" header="0.5" footer="0.5"/>
      <pageSetup scale="95" firstPageNumber="21" fitToHeight="2" orientation="portrait" useFirstPageNumber="1" horizontalDpi="4294967292" r:id="rId13"/>
      <headerFooter alignWithMargins="0">
        <oddFooter>&amp;L&amp;"Times New Roman,Italic"&amp;8CDA Form 202 (09/23/2008)&amp;C&amp;"Times New Roman,Italic"&amp;9&amp;P&amp;R&amp;"Times New Roman,Italic"&amp;8&amp;A:&amp;D</oddFooter>
      </headerFooter>
    </customSheetView>
  </customSheetViews>
  <mergeCells count="1">
    <mergeCell ref="B58:C58"/>
  </mergeCells>
  <phoneticPr fontId="17" type="noConversion"/>
  <pageMargins left="0.5" right="0.5" top="0.5" bottom="0.75" header="0.5" footer="0.5"/>
  <pageSetup scale="95" firstPageNumber="18" fitToHeight="2" orientation="portrait" useFirstPageNumber="1" horizontalDpi="4294967292" r:id="rId14"/>
  <headerFooter alignWithMargins="0">
    <oddFooter>&amp;L&amp;"Times New Roman,Italic"&amp;8CDA Form 202 revised 10/25/16&amp;C&amp;"Times New Roman,Italic"&amp;9&amp;P&amp;R&amp;"Times New Roman,Italic"&amp;8&amp;A:&amp;D</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43"/>
  <sheetViews>
    <sheetView showZeros="0" view="pageLayout" zoomScaleNormal="100" zoomScaleSheetLayoutView="75" workbookViewId="0">
      <selection activeCell="A2" sqref="A2"/>
    </sheetView>
  </sheetViews>
  <sheetFormatPr defaultColWidth="11.83203125" defaultRowHeight="12.75" x14ac:dyDescent="0.2"/>
  <cols>
    <col min="1" max="1" width="11.83203125" style="6"/>
    <col min="2" max="2" width="14.83203125" style="6" customWidth="1"/>
    <col min="3" max="3" width="11.83203125" style="6"/>
    <col min="4" max="4" width="12.5" style="6" bestFit="1" customWidth="1"/>
    <col min="5" max="5" width="15.33203125" style="6" bestFit="1" customWidth="1"/>
    <col min="6" max="16384" width="11.83203125" style="6"/>
  </cols>
  <sheetData>
    <row r="1" spans="1:22" x14ac:dyDescent="0.2">
      <c r="A1" s="576" t="s">
        <v>466</v>
      </c>
      <c r="B1" s="576"/>
      <c r="C1" s="576"/>
      <c r="D1" s="576"/>
    </row>
    <row r="2" spans="1:22" x14ac:dyDescent="0.2">
      <c r="A2" s="110" t="s">
        <v>232</v>
      </c>
      <c r="B2" s="29"/>
      <c r="C2" s="149" t="s">
        <v>233</v>
      </c>
      <c r="D2" s="149" t="s">
        <v>234</v>
      </c>
      <c r="E2" s="149" t="s">
        <v>235</v>
      </c>
      <c r="F2" s="149" t="s">
        <v>236</v>
      </c>
      <c r="G2" s="149" t="s">
        <v>237</v>
      </c>
      <c r="H2" s="149" t="s">
        <v>238</v>
      </c>
      <c r="I2" s="149" t="s">
        <v>239</v>
      </c>
      <c r="J2" s="149" t="s">
        <v>254</v>
      </c>
      <c r="K2" s="149" t="s">
        <v>255</v>
      </c>
      <c r="L2" s="149" t="s">
        <v>256</v>
      </c>
      <c r="M2" s="149" t="s">
        <v>257</v>
      </c>
      <c r="N2" s="149" t="s">
        <v>258</v>
      </c>
      <c r="O2" s="149" t="s">
        <v>259</v>
      </c>
      <c r="P2" s="149" t="s">
        <v>260</v>
      </c>
      <c r="Q2" s="149" t="s">
        <v>261</v>
      </c>
      <c r="R2" s="149" t="s">
        <v>262</v>
      </c>
      <c r="S2" s="149" t="s">
        <v>263</v>
      </c>
      <c r="T2" s="149" t="s">
        <v>264</v>
      </c>
      <c r="U2" s="149" t="s">
        <v>265</v>
      </c>
      <c r="V2" s="149" t="s">
        <v>266</v>
      </c>
    </row>
    <row r="3" spans="1:22" x14ac:dyDescent="0.2">
      <c r="A3" s="103" t="s">
        <v>199</v>
      </c>
      <c r="B3" s="105"/>
      <c r="C3" s="219">
        <f>SUMMARY!F26</f>
        <v>0</v>
      </c>
      <c r="D3" s="219">
        <f>SUMMARY!H26</f>
        <v>0</v>
      </c>
      <c r="E3" s="219">
        <f>D3+(D3*SUMMARY!$H26)</f>
        <v>0</v>
      </c>
      <c r="F3" s="219">
        <f>E3+(E3*SUMMARY!$H26)</f>
        <v>0</v>
      </c>
      <c r="G3" s="219">
        <f>F3+(F3*SUMMARY!$H26)</f>
        <v>0</v>
      </c>
      <c r="H3" s="219">
        <f>G3+(G3*SUMMARY!$H26)</f>
        <v>0</v>
      </c>
      <c r="I3" s="219">
        <f>H3+(H3*SUMMARY!$H26)</f>
        <v>0</v>
      </c>
      <c r="J3" s="219">
        <f>I3+(I3*SUMMARY!$H26)</f>
        <v>0</v>
      </c>
      <c r="K3" s="219">
        <f>J3+(J3*SUMMARY!$H26)</f>
        <v>0</v>
      </c>
      <c r="L3" s="219">
        <f>K3+(K3*SUMMARY!$H26)</f>
        <v>0</v>
      </c>
      <c r="M3" s="219">
        <f>L3+(L3*SUMMARY!$H26)</f>
        <v>0</v>
      </c>
      <c r="N3" s="219">
        <f>M3+(M3*SUMMARY!$H26)</f>
        <v>0</v>
      </c>
      <c r="O3" s="219">
        <f>N3+(N3*SUMMARY!$H26)</f>
        <v>0</v>
      </c>
      <c r="P3" s="219">
        <f>O3+(O3*SUMMARY!$H26)</f>
        <v>0</v>
      </c>
      <c r="Q3" s="219">
        <f>P3+(P3*SUMMARY!$H26)</f>
        <v>0</v>
      </c>
      <c r="R3" s="219">
        <f>Q3+(Q3*SUMMARY!$H26)</f>
        <v>0</v>
      </c>
      <c r="S3" s="219">
        <f>R3+(R3*SUMMARY!$H26)</f>
        <v>0</v>
      </c>
      <c r="T3" s="219">
        <f>S3+(S3*SUMMARY!$H26)</f>
        <v>0</v>
      </c>
      <c r="U3" s="219">
        <f>T3+(T3*SUMMARY!$H26)</f>
        <v>0</v>
      </c>
      <c r="V3" s="219">
        <f>U3+(U3*SUMMARY!$H26)</f>
        <v>0</v>
      </c>
    </row>
    <row r="4" spans="1:22" x14ac:dyDescent="0.2">
      <c r="A4" s="103" t="s">
        <v>218</v>
      </c>
      <c r="B4" s="105"/>
      <c r="C4" s="219">
        <f>SUMMARY!F27</f>
        <v>0</v>
      </c>
      <c r="D4" s="243">
        <f>C4+(C4*SUMMARY!$H27)</f>
        <v>0</v>
      </c>
      <c r="E4" s="243">
        <f>D4+(D4*SUMMARY!$H27)</f>
        <v>0</v>
      </c>
      <c r="F4" s="243">
        <f>E4+(E4*SUMMARY!$H27)</f>
        <v>0</v>
      </c>
      <c r="G4" s="243">
        <f>F4+(F4*SUMMARY!$H27)</f>
        <v>0</v>
      </c>
      <c r="H4" s="243">
        <f>G4+(G4*SUMMARY!$H27)</f>
        <v>0</v>
      </c>
      <c r="I4" s="243">
        <f>H4+(H4*SUMMARY!$H27)</f>
        <v>0</v>
      </c>
      <c r="J4" s="243">
        <f>I4+(I4*SUMMARY!$H27)</f>
        <v>0</v>
      </c>
      <c r="K4" s="243">
        <f>J4+(J4*SUMMARY!$H27)</f>
        <v>0</v>
      </c>
      <c r="L4" s="243">
        <f>K4+(K4*SUMMARY!$H27)</f>
        <v>0</v>
      </c>
      <c r="M4" s="243">
        <f>L4+(L4*SUMMARY!$H27)</f>
        <v>0</v>
      </c>
      <c r="N4" s="243">
        <f>M4+(M4*SUMMARY!$H27)</f>
        <v>0</v>
      </c>
      <c r="O4" s="243">
        <f>N4+(N4*SUMMARY!$H27)</f>
        <v>0</v>
      </c>
      <c r="P4" s="243">
        <f>O4+(O4*SUMMARY!$H27)</f>
        <v>0</v>
      </c>
      <c r="Q4" s="243">
        <f>P4+(P4*SUMMARY!$H27)</f>
        <v>0</v>
      </c>
      <c r="R4" s="243">
        <f>Q4+(Q4*SUMMARY!$H27)</f>
        <v>0</v>
      </c>
      <c r="S4" s="243">
        <f>R4+(R4*SUMMARY!$H27)</f>
        <v>0</v>
      </c>
      <c r="T4" s="243">
        <f>S4+(S4*SUMMARY!$H27)</f>
        <v>0</v>
      </c>
      <c r="U4" s="243">
        <f>T4+(T4*SUMMARY!$H27)</f>
        <v>0</v>
      </c>
      <c r="V4" s="243">
        <f>U4+(U4*SUMMARY!$H27)</f>
        <v>0</v>
      </c>
    </row>
    <row r="5" spans="1:22" x14ac:dyDescent="0.2">
      <c r="A5" s="103" t="s">
        <v>219</v>
      </c>
      <c r="B5" s="105"/>
      <c r="C5" s="219">
        <f>SUMMARY!F28</f>
        <v>0</v>
      </c>
      <c r="D5" s="253">
        <f>C5+(C5*SUMMARY!$H28)</f>
        <v>0</v>
      </c>
      <c r="E5" s="253">
        <f>D5+(D5*SUMMARY!$H28)</f>
        <v>0</v>
      </c>
      <c r="F5" s="253">
        <f>E5+(E5*SUMMARY!$H28)</f>
        <v>0</v>
      </c>
      <c r="G5" s="253">
        <f>F5+(F5*SUMMARY!$H28)</f>
        <v>0</v>
      </c>
      <c r="H5" s="253">
        <f>G5+(G5*SUMMARY!$H28)</f>
        <v>0</v>
      </c>
      <c r="I5" s="253">
        <f>H5+(H5*SUMMARY!$H28)</f>
        <v>0</v>
      </c>
      <c r="J5" s="253">
        <f>I5+(I5*SUMMARY!$H28)</f>
        <v>0</v>
      </c>
      <c r="K5" s="253">
        <f>J5+(J5*SUMMARY!$H28)</f>
        <v>0</v>
      </c>
      <c r="L5" s="253">
        <f>K5+(K5*SUMMARY!$H28)</f>
        <v>0</v>
      </c>
      <c r="M5" s="253">
        <f>L5+(L5*SUMMARY!$H28)</f>
        <v>0</v>
      </c>
      <c r="N5" s="253">
        <f>M5+(M5*SUMMARY!$H28)</f>
        <v>0</v>
      </c>
      <c r="O5" s="253">
        <f>N5+(N5*SUMMARY!$H28)</f>
        <v>0</v>
      </c>
      <c r="P5" s="253">
        <f>O5+(O5*SUMMARY!$H28)</f>
        <v>0</v>
      </c>
      <c r="Q5" s="253">
        <f>P5+(P5*SUMMARY!$H28)</f>
        <v>0</v>
      </c>
      <c r="R5" s="253">
        <f>Q5+(Q5*SUMMARY!$H28)</f>
        <v>0</v>
      </c>
      <c r="S5" s="253">
        <f>R5+(R5*SUMMARY!$H28)</f>
        <v>0</v>
      </c>
      <c r="T5" s="253">
        <f>S5+(S5*SUMMARY!$H28)</f>
        <v>0</v>
      </c>
      <c r="U5" s="253">
        <f>T5+(T5*SUMMARY!$H28)</f>
        <v>0</v>
      </c>
      <c r="V5" s="253">
        <f>U5+(U5*SUMMARY!$H28)</f>
        <v>0</v>
      </c>
    </row>
    <row r="6" spans="1:22" x14ac:dyDescent="0.2">
      <c r="A6" s="103" t="s">
        <v>240</v>
      </c>
      <c r="B6" s="105"/>
      <c r="C6" s="218">
        <f t="shared" ref="C6:V6" si="0">SUM(C3:C5)</f>
        <v>0</v>
      </c>
      <c r="D6" s="218">
        <f t="shared" si="0"/>
        <v>0</v>
      </c>
      <c r="E6" s="218">
        <f t="shared" si="0"/>
        <v>0</v>
      </c>
      <c r="F6" s="218">
        <f t="shared" si="0"/>
        <v>0</v>
      </c>
      <c r="G6" s="218">
        <f t="shared" si="0"/>
        <v>0</v>
      </c>
      <c r="H6" s="218">
        <f t="shared" si="0"/>
        <v>0</v>
      </c>
      <c r="I6" s="218">
        <f t="shared" si="0"/>
        <v>0</v>
      </c>
      <c r="J6" s="218">
        <f t="shared" si="0"/>
        <v>0</v>
      </c>
      <c r="K6" s="218">
        <f t="shared" si="0"/>
        <v>0</v>
      </c>
      <c r="L6" s="218">
        <f t="shared" si="0"/>
        <v>0</v>
      </c>
      <c r="M6" s="218">
        <f t="shared" si="0"/>
        <v>0</v>
      </c>
      <c r="N6" s="218">
        <f t="shared" si="0"/>
        <v>0</v>
      </c>
      <c r="O6" s="218">
        <f t="shared" si="0"/>
        <v>0</v>
      </c>
      <c r="P6" s="218">
        <f t="shared" si="0"/>
        <v>0</v>
      </c>
      <c r="Q6" s="218">
        <f t="shared" si="0"/>
        <v>0</v>
      </c>
      <c r="R6" s="218">
        <f t="shared" si="0"/>
        <v>0</v>
      </c>
      <c r="S6" s="218">
        <f t="shared" si="0"/>
        <v>0</v>
      </c>
      <c r="T6" s="218">
        <f t="shared" si="0"/>
        <v>0</v>
      </c>
      <c r="U6" s="218">
        <f t="shared" si="0"/>
        <v>0</v>
      </c>
      <c r="V6" s="218">
        <f t="shared" si="0"/>
        <v>0</v>
      </c>
    </row>
    <row r="7" spans="1:22" x14ac:dyDescent="0.2">
      <c r="A7" s="103" t="s">
        <v>241</v>
      </c>
      <c r="B7" s="105"/>
      <c r="C7" s="244">
        <f>-((INCOME!G19*'PRO FORMA'!C3)+(INCOME!E36*'PRO FORMA'!C4)+('PRO FORMA'!C5*INCOME!G52))</f>
        <v>0</v>
      </c>
      <c r="D7" s="244" t="str">
        <f>IF(C7="","",($C$7/$C$6)*D6)</f>
        <v/>
      </c>
      <c r="E7" s="244" t="str">
        <f t="shared" ref="E7:V7" si="1">IF(D7="","",($C$7/$C$6)*E6)</f>
        <v/>
      </c>
      <c r="F7" s="244" t="str">
        <f t="shared" si="1"/>
        <v/>
      </c>
      <c r="G7" s="244" t="str">
        <f t="shared" si="1"/>
        <v/>
      </c>
      <c r="H7" s="244" t="str">
        <f t="shared" si="1"/>
        <v/>
      </c>
      <c r="I7" s="244" t="str">
        <f t="shared" si="1"/>
        <v/>
      </c>
      <c r="J7" s="244" t="str">
        <f t="shared" si="1"/>
        <v/>
      </c>
      <c r="K7" s="244" t="str">
        <f t="shared" si="1"/>
        <v/>
      </c>
      <c r="L7" s="244" t="str">
        <f t="shared" si="1"/>
        <v/>
      </c>
      <c r="M7" s="244" t="str">
        <f t="shared" si="1"/>
        <v/>
      </c>
      <c r="N7" s="244" t="str">
        <f t="shared" si="1"/>
        <v/>
      </c>
      <c r="O7" s="244" t="str">
        <f t="shared" si="1"/>
        <v/>
      </c>
      <c r="P7" s="244" t="str">
        <f t="shared" si="1"/>
        <v/>
      </c>
      <c r="Q7" s="244" t="str">
        <f t="shared" si="1"/>
        <v/>
      </c>
      <c r="R7" s="244" t="str">
        <f t="shared" si="1"/>
        <v/>
      </c>
      <c r="S7" s="244" t="str">
        <f t="shared" si="1"/>
        <v/>
      </c>
      <c r="T7" s="244" t="str">
        <f t="shared" si="1"/>
        <v/>
      </c>
      <c r="U7" s="244" t="str">
        <f t="shared" si="1"/>
        <v/>
      </c>
      <c r="V7" s="244" t="str">
        <f t="shared" si="1"/>
        <v/>
      </c>
    </row>
    <row r="8" spans="1:22" x14ac:dyDescent="0.2">
      <c r="A8" s="103" t="s">
        <v>242</v>
      </c>
      <c r="B8" s="105"/>
      <c r="C8" s="220">
        <f t="shared" ref="C8:V8" si="2">C6+C7</f>
        <v>0</v>
      </c>
      <c r="D8" s="220">
        <f t="shared" si="2"/>
        <v>0</v>
      </c>
      <c r="E8" s="220">
        <f t="shared" si="2"/>
        <v>0</v>
      </c>
      <c r="F8" s="220">
        <f t="shared" si="2"/>
        <v>0</v>
      </c>
      <c r="G8" s="220">
        <f t="shared" si="2"/>
        <v>0</v>
      </c>
      <c r="H8" s="220">
        <f t="shared" si="2"/>
        <v>0</v>
      </c>
      <c r="I8" s="220">
        <f t="shared" si="2"/>
        <v>0</v>
      </c>
      <c r="J8" s="220">
        <f t="shared" si="2"/>
        <v>0</v>
      </c>
      <c r="K8" s="220">
        <f t="shared" si="2"/>
        <v>0</v>
      </c>
      <c r="L8" s="220">
        <f t="shared" si="2"/>
        <v>0</v>
      </c>
      <c r="M8" s="220">
        <f t="shared" si="2"/>
        <v>0</v>
      </c>
      <c r="N8" s="220">
        <f t="shared" si="2"/>
        <v>0</v>
      </c>
      <c r="O8" s="220">
        <f t="shared" si="2"/>
        <v>0</v>
      </c>
      <c r="P8" s="220">
        <f t="shared" si="2"/>
        <v>0</v>
      </c>
      <c r="Q8" s="220">
        <f t="shared" si="2"/>
        <v>0</v>
      </c>
      <c r="R8" s="220">
        <f t="shared" si="2"/>
        <v>0</v>
      </c>
      <c r="S8" s="220">
        <f t="shared" si="2"/>
        <v>0</v>
      </c>
      <c r="T8" s="220">
        <f t="shared" si="2"/>
        <v>0</v>
      </c>
      <c r="U8" s="220">
        <f t="shared" si="2"/>
        <v>0</v>
      </c>
      <c r="V8" s="220">
        <f t="shared" si="2"/>
        <v>0</v>
      </c>
    </row>
    <row r="10" spans="1:22" x14ac:dyDescent="0.2">
      <c r="A10" s="21" t="s">
        <v>243</v>
      </c>
    </row>
    <row r="11" spans="1:22" x14ac:dyDescent="0.2">
      <c r="A11" s="103" t="s">
        <v>223</v>
      </c>
      <c r="B11" s="105"/>
      <c r="C11" s="220">
        <f>SUMMARY!F36</f>
        <v>0</v>
      </c>
      <c r="D11" s="220">
        <f>C11+(C11*SUMMARY!$H36)</f>
        <v>0</v>
      </c>
      <c r="E11" s="220">
        <f>D11+(D11*SUMMARY!$H36)</f>
        <v>0</v>
      </c>
      <c r="F11" s="220">
        <f>E11+(E11*SUMMARY!$H36)</f>
        <v>0</v>
      </c>
      <c r="G11" s="220">
        <f>F11+(F11*SUMMARY!$H36)</f>
        <v>0</v>
      </c>
      <c r="H11" s="220">
        <f>G11+(G11*SUMMARY!$H36)</f>
        <v>0</v>
      </c>
      <c r="I11" s="220">
        <f>H11+(H11*SUMMARY!$H36)</f>
        <v>0</v>
      </c>
      <c r="J11" s="220">
        <f>I11+(I11*SUMMARY!$H36)</f>
        <v>0</v>
      </c>
      <c r="K11" s="220">
        <f>J11+(J11*SUMMARY!$H36)</f>
        <v>0</v>
      </c>
      <c r="L11" s="220">
        <f>K11+(K11*SUMMARY!$H36)</f>
        <v>0</v>
      </c>
      <c r="M11" s="220">
        <f>L11+(L11*SUMMARY!$H36)</f>
        <v>0</v>
      </c>
      <c r="N11" s="220">
        <f>M11+(M11*SUMMARY!$H36)</f>
        <v>0</v>
      </c>
      <c r="O11" s="220">
        <f>N11+(N11*SUMMARY!$H36)</f>
        <v>0</v>
      </c>
      <c r="P11" s="220">
        <f>O11+(O11*SUMMARY!$H36)</f>
        <v>0</v>
      </c>
      <c r="Q11" s="220">
        <f>P11+(P11*SUMMARY!$H36)</f>
        <v>0</v>
      </c>
      <c r="R11" s="220">
        <f>Q11+(Q11*SUMMARY!$H36)</f>
        <v>0</v>
      </c>
      <c r="S11" s="220">
        <f>R11+(R11*SUMMARY!$H36)</f>
        <v>0</v>
      </c>
      <c r="T11" s="220">
        <f>S11+(S11*SUMMARY!$H36)</f>
        <v>0</v>
      </c>
      <c r="U11" s="220">
        <f>T11+(T11*SUMMARY!$H36)</f>
        <v>0</v>
      </c>
      <c r="V11" s="220">
        <f>U11+(U11*SUMMARY!$H36)</f>
        <v>0</v>
      </c>
    </row>
    <row r="12" spans="1:22" x14ac:dyDescent="0.2">
      <c r="A12" s="103" t="s">
        <v>244</v>
      </c>
      <c r="B12" s="105"/>
      <c r="C12" s="214">
        <f>SUMMARY!F37</f>
        <v>0</v>
      </c>
      <c r="D12" s="214">
        <f>'PRO FORMA'!D8*EXPENSES!$F10</f>
        <v>0</v>
      </c>
      <c r="E12" s="214">
        <f>'PRO FORMA'!E8*EXPENSES!$F10</f>
        <v>0</v>
      </c>
      <c r="F12" s="214">
        <f>'PRO FORMA'!F8*EXPENSES!$F10</f>
        <v>0</v>
      </c>
      <c r="G12" s="214">
        <f>'PRO FORMA'!G8*EXPENSES!$F10</f>
        <v>0</v>
      </c>
      <c r="H12" s="214">
        <f>'PRO FORMA'!H8*EXPENSES!$F10</f>
        <v>0</v>
      </c>
      <c r="I12" s="214">
        <f>'PRO FORMA'!I8*EXPENSES!$F10</f>
        <v>0</v>
      </c>
      <c r="J12" s="214">
        <f>'PRO FORMA'!J8*EXPENSES!$F10</f>
        <v>0</v>
      </c>
      <c r="K12" s="214">
        <f>'PRO FORMA'!K8*EXPENSES!$F10</f>
        <v>0</v>
      </c>
      <c r="L12" s="214">
        <f>'PRO FORMA'!L8*EXPENSES!$F10</f>
        <v>0</v>
      </c>
      <c r="M12" s="214">
        <f>'PRO FORMA'!M8*EXPENSES!$F10</f>
        <v>0</v>
      </c>
      <c r="N12" s="214">
        <f>'PRO FORMA'!N8*EXPENSES!$F10</f>
        <v>0</v>
      </c>
      <c r="O12" s="214">
        <f>'PRO FORMA'!O8*EXPENSES!$F10</f>
        <v>0</v>
      </c>
      <c r="P12" s="214">
        <f>'PRO FORMA'!P8*EXPENSES!$F10</f>
        <v>0</v>
      </c>
      <c r="Q12" s="214">
        <f>'PRO FORMA'!Q8*EXPENSES!$F10</f>
        <v>0</v>
      </c>
      <c r="R12" s="214">
        <f>'PRO FORMA'!R8*EXPENSES!$F10</f>
        <v>0</v>
      </c>
      <c r="S12" s="214">
        <f>'PRO FORMA'!S8*EXPENSES!$F10</f>
        <v>0</v>
      </c>
      <c r="T12" s="214">
        <f>'PRO FORMA'!T8*EXPENSES!$F10</f>
        <v>0</v>
      </c>
      <c r="U12" s="214">
        <f>'PRO FORMA'!U8*EXPENSES!$F10</f>
        <v>0</v>
      </c>
      <c r="V12" s="214">
        <f>'PRO FORMA'!V8*EXPENSES!$F10</f>
        <v>0</v>
      </c>
    </row>
    <row r="13" spans="1:22" x14ac:dyDescent="0.2">
      <c r="A13" s="103" t="s">
        <v>224</v>
      </c>
      <c r="B13" s="105"/>
      <c r="C13" s="214">
        <f>SUMMARY!F38</f>
        <v>0</v>
      </c>
      <c r="D13" s="214">
        <f>C13+(C13*SUMMARY!$H38)</f>
        <v>0</v>
      </c>
      <c r="E13" s="214">
        <f>D13+(D13*SUMMARY!$H38)</f>
        <v>0</v>
      </c>
      <c r="F13" s="214">
        <f>E13+(E13*SUMMARY!$H38)</f>
        <v>0</v>
      </c>
      <c r="G13" s="214">
        <f>F13+(F13*SUMMARY!$H38)</f>
        <v>0</v>
      </c>
      <c r="H13" s="214">
        <f>G13+(G13*SUMMARY!$H38)</f>
        <v>0</v>
      </c>
      <c r="I13" s="214">
        <f>H13+(H13*SUMMARY!$H38)</f>
        <v>0</v>
      </c>
      <c r="J13" s="214">
        <f>I13+(I13*SUMMARY!$H38)</f>
        <v>0</v>
      </c>
      <c r="K13" s="214">
        <f>J13+(J13*SUMMARY!$H38)</f>
        <v>0</v>
      </c>
      <c r="L13" s="214">
        <f>K13+(K13*SUMMARY!$H38)</f>
        <v>0</v>
      </c>
      <c r="M13" s="214">
        <f>L13+(L13*SUMMARY!$H38)</f>
        <v>0</v>
      </c>
      <c r="N13" s="214">
        <f>M13+(M13*SUMMARY!$H38)</f>
        <v>0</v>
      </c>
      <c r="O13" s="214">
        <f>N13+(N13*SUMMARY!$H38)</f>
        <v>0</v>
      </c>
      <c r="P13" s="214">
        <f>O13+(O13*SUMMARY!$H38)</f>
        <v>0</v>
      </c>
      <c r="Q13" s="214">
        <f>P13+(P13*SUMMARY!$H38)</f>
        <v>0</v>
      </c>
      <c r="R13" s="214">
        <f>Q13+(Q13*SUMMARY!$H38)</f>
        <v>0</v>
      </c>
      <c r="S13" s="214">
        <f>R13+(R13*SUMMARY!$H38)</f>
        <v>0</v>
      </c>
      <c r="T13" s="214">
        <f>S13+(S13*SUMMARY!$H38)</f>
        <v>0</v>
      </c>
      <c r="U13" s="214">
        <f>T13+(T13*SUMMARY!$H38)</f>
        <v>0</v>
      </c>
      <c r="V13" s="214">
        <f>U13+(U13*SUMMARY!$H38)</f>
        <v>0</v>
      </c>
    </row>
    <row r="14" spans="1:22" x14ac:dyDescent="0.2">
      <c r="A14" s="103" t="s">
        <v>245</v>
      </c>
      <c r="B14" s="105"/>
      <c r="C14" s="214">
        <f>SUMMARY!F39</f>
        <v>0</v>
      </c>
      <c r="D14" s="214">
        <f>C14+(C14*SUMMARY!$H39)</f>
        <v>0</v>
      </c>
      <c r="E14" s="214">
        <f>D14+(D14*SUMMARY!$H39)</f>
        <v>0</v>
      </c>
      <c r="F14" s="214">
        <f>E14+(E14*SUMMARY!$H39)</f>
        <v>0</v>
      </c>
      <c r="G14" s="214">
        <f>F14+(F14*SUMMARY!$H39)</f>
        <v>0</v>
      </c>
      <c r="H14" s="214">
        <f>G14+(G14*SUMMARY!$H39)</f>
        <v>0</v>
      </c>
      <c r="I14" s="214">
        <f>H14+(H14*SUMMARY!$H39)</f>
        <v>0</v>
      </c>
      <c r="J14" s="214">
        <f>I14+(I14*SUMMARY!$H39)</f>
        <v>0</v>
      </c>
      <c r="K14" s="214">
        <f>J14+(J14*SUMMARY!$H39)</f>
        <v>0</v>
      </c>
      <c r="L14" s="214">
        <f>K14+(K14*SUMMARY!$H39)</f>
        <v>0</v>
      </c>
      <c r="M14" s="214">
        <f>L14+(L14*SUMMARY!$H39)</f>
        <v>0</v>
      </c>
      <c r="N14" s="214">
        <f>M14+(M14*SUMMARY!$H39)</f>
        <v>0</v>
      </c>
      <c r="O14" s="214">
        <f>N14+(N14*SUMMARY!$H39)</f>
        <v>0</v>
      </c>
      <c r="P14" s="214">
        <f>O14+(O14*SUMMARY!$H39)</f>
        <v>0</v>
      </c>
      <c r="Q14" s="214">
        <f>P14+(P14*SUMMARY!$H39)</f>
        <v>0</v>
      </c>
      <c r="R14" s="214">
        <f>Q14+(Q14*SUMMARY!$H39)</f>
        <v>0</v>
      </c>
      <c r="S14" s="214">
        <f>R14+(R14*SUMMARY!$H39)</f>
        <v>0</v>
      </c>
      <c r="T14" s="214">
        <f>S14+(S14*SUMMARY!$H39)</f>
        <v>0</v>
      </c>
      <c r="U14" s="214">
        <f>T14+(T14*SUMMARY!$H39)</f>
        <v>0</v>
      </c>
      <c r="V14" s="214">
        <f>U14+(U14*SUMMARY!$H39)</f>
        <v>0</v>
      </c>
    </row>
    <row r="15" spans="1:22" x14ac:dyDescent="0.2">
      <c r="A15" s="103" t="s">
        <v>128</v>
      </c>
      <c r="B15" s="105"/>
      <c r="C15" s="214">
        <f>EXPENSES!F66</f>
        <v>0</v>
      </c>
      <c r="D15" s="214">
        <f>C15+(C15*SUMMARY!$H40)</f>
        <v>0</v>
      </c>
      <c r="E15" s="214">
        <f>D15+(D15*SUMMARY!$H40)</f>
        <v>0</v>
      </c>
      <c r="F15" s="214">
        <f>E15+(E15*SUMMARY!$H40)</f>
        <v>0</v>
      </c>
      <c r="G15" s="214">
        <f>F15+(F15*SUMMARY!$H40)</f>
        <v>0</v>
      </c>
      <c r="H15" s="214">
        <f>G15+(G15*SUMMARY!$H40)</f>
        <v>0</v>
      </c>
      <c r="I15" s="214">
        <f>H15+(H15*SUMMARY!$H40)</f>
        <v>0</v>
      </c>
      <c r="J15" s="214">
        <f>I15+(I15*SUMMARY!$H40)</f>
        <v>0</v>
      </c>
      <c r="K15" s="214">
        <f>J15+(J15*SUMMARY!$H40)</f>
        <v>0</v>
      </c>
      <c r="L15" s="214">
        <f>K15+(K15*SUMMARY!$H40)</f>
        <v>0</v>
      </c>
      <c r="M15" s="214">
        <f>L15+(L15*SUMMARY!$H40)</f>
        <v>0</v>
      </c>
      <c r="N15" s="214">
        <f>M15+(M15*SUMMARY!$H40)</f>
        <v>0</v>
      </c>
      <c r="O15" s="214">
        <f>N15+(N15*SUMMARY!$H40)</f>
        <v>0</v>
      </c>
      <c r="P15" s="214">
        <f>O15+(O15*SUMMARY!$H40)</f>
        <v>0</v>
      </c>
      <c r="Q15" s="214">
        <f>P15+(P15*SUMMARY!$H40)</f>
        <v>0</v>
      </c>
      <c r="R15" s="214">
        <f>Q15+(Q15*SUMMARY!$H40)</f>
        <v>0</v>
      </c>
      <c r="S15" s="214">
        <f>R15+(R15*SUMMARY!$H40)</f>
        <v>0</v>
      </c>
      <c r="T15" s="214">
        <f>S15+(S15*SUMMARY!$H40)</f>
        <v>0</v>
      </c>
      <c r="U15" s="214">
        <f>T15+(T15*SUMMARY!$H40)</f>
        <v>0</v>
      </c>
      <c r="V15" s="214">
        <f>U15+(U15*SUMMARY!$H40)</f>
        <v>0</v>
      </c>
    </row>
    <row r="16" spans="1:22" x14ac:dyDescent="0.2">
      <c r="A16" s="103" t="s">
        <v>246</v>
      </c>
      <c r="B16" s="105"/>
      <c r="C16" s="214">
        <f>SUMMARY!F41</f>
        <v>0</v>
      </c>
      <c r="D16" s="214">
        <f>C16+(C16*SUMMARY!$H41)</f>
        <v>0</v>
      </c>
      <c r="E16" s="214">
        <f>D16+(D16*SUMMARY!$H41)</f>
        <v>0</v>
      </c>
      <c r="F16" s="214">
        <f>E16+(E16*SUMMARY!$H41)</f>
        <v>0</v>
      </c>
      <c r="G16" s="214">
        <f>F16+(F16*SUMMARY!$H41)</f>
        <v>0</v>
      </c>
      <c r="H16" s="214">
        <f>G16+(G16*SUMMARY!$H41)</f>
        <v>0</v>
      </c>
      <c r="I16" s="214">
        <f>H16+(H16*SUMMARY!$H41)</f>
        <v>0</v>
      </c>
      <c r="J16" s="214">
        <f>I16+(I16*SUMMARY!$H41)</f>
        <v>0</v>
      </c>
      <c r="K16" s="214">
        <f>J16+(J16*SUMMARY!$H41)</f>
        <v>0</v>
      </c>
      <c r="L16" s="214">
        <f>K16+(K16*SUMMARY!$H41)</f>
        <v>0</v>
      </c>
      <c r="M16" s="214">
        <f>L16+(L16*SUMMARY!$H41)</f>
        <v>0</v>
      </c>
      <c r="N16" s="214">
        <f>M16+(M16*SUMMARY!$H41)</f>
        <v>0</v>
      </c>
      <c r="O16" s="214">
        <f>N16+(N16*SUMMARY!$H41)</f>
        <v>0</v>
      </c>
      <c r="P16" s="214">
        <f>O16+(O16*SUMMARY!$H41)</f>
        <v>0</v>
      </c>
      <c r="Q16" s="214">
        <f>P16+(P16*SUMMARY!$H41)</f>
        <v>0</v>
      </c>
      <c r="R16" s="214">
        <f>Q16+(Q16*SUMMARY!$H41)</f>
        <v>0</v>
      </c>
      <c r="S16" s="214">
        <f>R16+(R16*SUMMARY!$H41)</f>
        <v>0</v>
      </c>
      <c r="T16" s="214">
        <f>S16+(S16*SUMMARY!$H41)</f>
        <v>0</v>
      </c>
      <c r="U16" s="214">
        <f>T16+(T16*SUMMARY!$H41)</f>
        <v>0</v>
      </c>
      <c r="V16" s="214">
        <f>U16+(U16*SUMMARY!$H41)</f>
        <v>0</v>
      </c>
    </row>
    <row r="17" spans="1:22" x14ac:dyDescent="0.2">
      <c r="A17" s="103" t="s">
        <v>247</v>
      </c>
      <c r="B17" s="105"/>
      <c r="C17" s="220">
        <f>SUM(C11:C16)</f>
        <v>0</v>
      </c>
      <c r="D17" s="220">
        <f t="shared" ref="D17:V17" si="3">+SUM(D11:D16)</f>
        <v>0</v>
      </c>
      <c r="E17" s="220">
        <f t="shared" si="3"/>
        <v>0</v>
      </c>
      <c r="F17" s="220">
        <f t="shared" si="3"/>
        <v>0</v>
      </c>
      <c r="G17" s="220">
        <f t="shared" si="3"/>
        <v>0</v>
      </c>
      <c r="H17" s="220">
        <f t="shared" si="3"/>
        <v>0</v>
      </c>
      <c r="I17" s="220">
        <f t="shared" si="3"/>
        <v>0</v>
      </c>
      <c r="J17" s="220">
        <f t="shared" si="3"/>
        <v>0</v>
      </c>
      <c r="K17" s="220">
        <f t="shared" si="3"/>
        <v>0</v>
      </c>
      <c r="L17" s="220">
        <f t="shared" si="3"/>
        <v>0</v>
      </c>
      <c r="M17" s="220">
        <f t="shared" si="3"/>
        <v>0</v>
      </c>
      <c r="N17" s="220">
        <f t="shared" si="3"/>
        <v>0</v>
      </c>
      <c r="O17" s="220">
        <f t="shared" si="3"/>
        <v>0</v>
      </c>
      <c r="P17" s="220">
        <f t="shared" si="3"/>
        <v>0</v>
      </c>
      <c r="Q17" s="220">
        <f t="shared" si="3"/>
        <v>0</v>
      </c>
      <c r="R17" s="220">
        <f t="shared" si="3"/>
        <v>0</v>
      </c>
      <c r="S17" s="220">
        <f t="shared" si="3"/>
        <v>0</v>
      </c>
      <c r="T17" s="220">
        <f t="shared" si="3"/>
        <v>0</v>
      </c>
      <c r="U17" s="220">
        <f t="shared" si="3"/>
        <v>0</v>
      </c>
      <c r="V17" s="220">
        <f t="shared" si="3"/>
        <v>0</v>
      </c>
    </row>
    <row r="18" spans="1:22" x14ac:dyDescent="0.2">
      <c r="A18" s="126" t="s">
        <v>248</v>
      </c>
      <c r="B18" s="148"/>
      <c r="C18" s="220">
        <f t="shared" ref="C18:V18" si="4">C8-C17</f>
        <v>0</v>
      </c>
      <c r="D18" s="220">
        <f t="shared" si="4"/>
        <v>0</v>
      </c>
      <c r="E18" s="220">
        <f t="shared" si="4"/>
        <v>0</v>
      </c>
      <c r="F18" s="220">
        <f t="shared" si="4"/>
        <v>0</v>
      </c>
      <c r="G18" s="220">
        <f t="shared" si="4"/>
        <v>0</v>
      </c>
      <c r="H18" s="220">
        <f t="shared" si="4"/>
        <v>0</v>
      </c>
      <c r="I18" s="220">
        <f t="shared" si="4"/>
        <v>0</v>
      </c>
      <c r="J18" s="220">
        <f t="shared" si="4"/>
        <v>0</v>
      </c>
      <c r="K18" s="220">
        <f t="shared" si="4"/>
        <v>0</v>
      </c>
      <c r="L18" s="220">
        <f t="shared" si="4"/>
        <v>0</v>
      </c>
      <c r="M18" s="220">
        <f t="shared" si="4"/>
        <v>0</v>
      </c>
      <c r="N18" s="220">
        <f t="shared" si="4"/>
        <v>0</v>
      </c>
      <c r="O18" s="220">
        <f t="shared" si="4"/>
        <v>0</v>
      </c>
      <c r="P18" s="220">
        <f t="shared" si="4"/>
        <v>0</v>
      </c>
      <c r="Q18" s="220">
        <f t="shared" si="4"/>
        <v>0</v>
      </c>
      <c r="R18" s="220">
        <f t="shared" si="4"/>
        <v>0</v>
      </c>
      <c r="S18" s="220">
        <f t="shared" si="4"/>
        <v>0</v>
      </c>
      <c r="T18" s="220">
        <f t="shared" si="4"/>
        <v>0</v>
      </c>
      <c r="U18" s="220">
        <f t="shared" si="4"/>
        <v>0</v>
      </c>
      <c r="V18" s="220">
        <f t="shared" si="4"/>
        <v>0</v>
      </c>
    </row>
    <row r="20" spans="1:22" x14ac:dyDescent="0.2">
      <c r="A20" s="21" t="s">
        <v>149</v>
      </c>
    </row>
    <row r="21" spans="1:22" x14ac:dyDescent="0.2">
      <c r="A21" s="103" t="s">
        <v>158</v>
      </c>
      <c r="B21" s="105"/>
      <c r="C21" s="223">
        <f>SOURCES!$G7</f>
        <v>0</v>
      </c>
      <c r="D21" s="223">
        <f>SOURCES!$G7</f>
        <v>0</v>
      </c>
      <c r="E21" s="223">
        <f>SOURCES!$G7</f>
        <v>0</v>
      </c>
      <c r="F21" s="223">
        <f>SOURCES!$G7</f>
        <v>0</v>
      </c>
      <c r="G21" s="223">
        <f>SOURCES!$G7</f>
        <v>0</v>
      </c>
      <c r="H21" s="223">
        <f>SOURCES!$G7</f>
        <v>0</v>
      </c>
      <c r="I21" s="223">
        <f>SOURCES!$G7</f>
        <v>0</v>
      </c>
      <c r="J21" s="223">
        <f>SOURCES!$G7</f>
        <v>0</v>
      </c>
      <c r="K21" s="223">
        <f>SOURCES!$G7</f>
        <v>0</v>
      </c>
      <c r="L21" s="223">
        <f>SOURCES!$G7</f>
        <v>0</v>
      </c>
      <c r="M21" s="223">
        <f>SOURCES!$G7</f>
        <v>0</v>
      </c>
      <c r="N21" s="223">
        <f>SOURCES!$G7</f>
        <v>0</v>
      </c>
      <c r="O21" s="223">
        <f>SOURCES!$G7</f>
        <v>0</v>
      </c>
      <c r="P21" s="223">
        <f>SOURCES!$G7</f>
        <v>0</v>
      </c>
      <c r="Q21" s="223">
        <f>SOURCES!$G7</f>
        <v>0</v>
      </c>
      <c r="R21" s="223">
        <f>SOURCES!$G7</f>
        <v>0</v>
      </c>
      <c r="S21" s="223">
        <f>SOURCES!$G7</f>
        <v>0</v>
      </c>
      <c r="T21" s="223">
        <f>SOURCES!$G7</f>
        <v>0</v>
      </c>
      <c r="U21" s="223">
        <f>SOURCES!$G7</f>
        <v>0</v>
      </c>
      <c r="V21" s="223">
        <f>SOURCES!$G7</f>
        <v>0</v>
      </c>
    </row>
    <row r="22" spans="1:22" x14ac:dyDescent="0.2">
      <c r="A22" s="103" t="s">
        <v>159</v>
      </c>
      <c r="B22" s="105"/>
      <c r="C22" s="214">
        <f>SOURCES!$G8</f>
        <v>0</v>
      </c>
      <c r="D22" s="214">
        <f>SOURCES!$G8</f>
        <v>0</v>
      </c>
      <c r="E22" s="214">
        <f>SOURCES!$G8</f>
        <v>0</v>
      </c>
      <c r="F22" s="214">
        <f>SOURCES!$G8</f>
        <v>0</v>
      </c>
      <c r="G22" s="214">
        <f>SOURCES!$G8</f>
        <v>0</v>
      </c>
      <c r="H22" s="214">
        <f>SOURCES!$G8</f>
        <v>0</v>
      </c>
      <c r="I22" s="214">
        <f>SOURCES!$G8</f>
        <v>0</v>
      </c>
      <c r="J22" s="214">
        <f>SOURCES!$G8</f>
        <v>0</v>
      </c>
      <c r="K22" s="214">
        <f>SOURCES!$G8</f>
        <v>0</v>
      </c>
      <c r="L22" s="214">
        <f>SOURCES!$G8</f>
        <v>0</v>
      </c>
      <c r="M22" s="214">
        <f>SOURCES!$G8</f>
        <v>0</v>
      </c>
      <c r="N22" s="214">
        <f>SOURCES!$G8</f>
        <v>0</v>
      </c>
      <c r="O22" s="214">
        <f>SOURCES!$G8</f>
        <v>0</v>
      </c>
      <c r="P22" s="214">
        <f>SOURCES!$G8</f>
        <v>0</v>
      </c>
      <c r="Q22" s="214">
        <f>SOURCES!$G8</f>
        <v>0</v>
      </c>
      <c r="R22" s="214">
        <f>SOURCES!$G8</f>
        <v>0</v>
      </c>
      <c r="S22" s="214">
        <f>SOURCES!$G8</f>
        <v>0</v>
      </c>
      <c r="T22" s="214">
        <f>SOURCES!$G8</f>
        <v>0</v>
      </c>
      <c r="U22" s="214">
        <f>SOURCES!$G8</f>
        <v>0</v>
      </c>
      <c r="V22" s="214">
        <f>SOURCES!$G8</f>
        <v>0</v>
      </c>
    </row>
    <row r="23" spans="1:22" x14ac:dyDescent="0.2">
      <c r="A23" s="103" t="s">
        <v>160</v>
      </c>
      <c r="B23" s="105"/>
      <c r="C23" s="222">
        <f>SOURCES!$G9</f>
        <v>0</v>
      </c>
      <c r="D23" s="222">
        <f>SOURCES!$G9</f>
        <v>0</v>
      </c>
      <c r="E23" s="222">
        <f>SOURCES!$G9</f>
        <v>0</v>
      </c>
      <c r="F23" s="222">
        <f>SOURCES!$G9</f>
        <v>0</v>
      </c>
      <c r="G23" s="222">
        <f>SOURCES!$G9</f>
        <v>0</v>
      </c>
      <c r="H23" s="222">
        <f>SOURCES!$G9</f>
        <v>0</v>
      </c>
      <c r="I23" s="222">
        <f>SOURCES!$G9</f>
        <v>0</v>
      </c>
      <c r="J23" s="222">
        <f>SOURCES!$G9</f>
        <v>0</v>
      </c>
      <c r="K23" s="222">
        <f>SOURCES!$G9</f>
        <v>0</v>
      </c>
      <c r="L23" s="222">
        <f>SOURCES!$G9</f>
        <v>0</v>
      </c>
      <c r="M23" s="222">
        <f>SOURCES!$G9</f>
        <v>0</v>
      </c>
      <c r="N23" s="222">
        <f>SOURCES!$G9</f>
        <v>0</v>
      </c>
      <c r="O23" s="222">
        <f>SOURCES!$G9</f>
        <v>0</v>
      </c>
      <c r="P23" s="222">
        <f>SOURCES!$G9</f>
        <v>0</v>
      </c>
      <c r="Q23" s="222">
        <f>SOURCES!$G9</f>
        <v>0</v>
      </c>
      <c r="R23" s="222">
        <f>SOURCES!$G9</f>
        <v>0</v>
      </c>
      <c r="S23" s="222">
        <f>SOURCES!$G9</f>
        <v>0</v>
      </c>
      <c r="T23" s="222">
        <f>SOURCES!$G9</f>
        <v>0</v>
      </c>
      <c r="U23" s="222">
        <f>SOURCES!$G9</f>
        <v>0</v>
      </c>
      <c r="V23" s="222">
        <f>SOURCES!$G9</f>
        <v>0</v>
      </c>
    </row>
    <row r="24" spans="1:22" x14ac:dyDescent="0.2">
      <c r="A24" s="103" t="s">
        <v>5</v>
      </c>
      <c r="B24" s="105"/>
      <c r="C24" s="214">
        <f>SOURCES!$G10</f>
        <v>0</v>
      </c>
      <c r="D24" s="214">
        <f>SOURCES!$G10</f>
        <v>0</v>
      </c>
      <c r="E24" s="214">
        <f>SOURCES!$G10</f>
        <v>0</v>
      </c>
      <c r="F24" s="214">
        <f>SOURCES!$G10</f>
        <v>0</v>
      </c>
      <c r="G24" s="214">
        <f>SOURCES!$G10</f>
        <v>0</v>
      </c>
      <c r="H24" s="214">
        <f>SOURCES!$G10</f>
        <v>0</v>
      </c>
      <c r="I24" s="214">
        <f>SOURCES!$G10</f>
        <v>0</v>
      </c>
      <c r="J24" s="214">
        <f>SOURCES!$G10</f>
        <v>0</v>
      </c>
      <c r="K24" s="214">
        <f>SOURCES!$G10</f>
        <v>0</v>
      </c>
      <c r="L24" s="214">
        <f>SOURCES!$G10</f>
        <v>0</v>
      </c>
      <c r="M24" s="214">
        <f>SOURCES!$G10</f>
        <v>0</v>
      </c>
      <c r="N24" s="214">
        <f>SOURCES!$G10</f>
        <v>0</v>
      </c>
      <c r="O24" s="214">
        <f>SOURCES!$G10</f>
        <v>0</v>
      </c>
      <c r="P24" s="214">
        <f>SOURCES!$G10</f>
        <v>0</v>
      </c>
      <c r="Q24" s="214">
        <f>SOURCES!$G10</f>
        <v>0</v>
      </c>
      <c r="R24" s="214">
        <f>SOURCES!$G10</f>
        <v>0</v>
      </c>
      <c r="S24" s="214">
        <f>SOURCES!$G10</f>
        <v>0</v>
      </c>
      <c r="T24" s="214">
        <f>SOURCES!$G10</f>
        <v>0</v>
      </c>
      <c r="U24" s="214">
        <f>SOURCES!$G10</f>
        <v>0</v>
      </c>
      <c r="V24" s="214">
        <f>SOURCES!$G10</f>
        <v>0</v>
      </c>
    </row>
    <row r="25" spans="1:22" x14ac:dyDescent="0.2">
      <c r="A25" s="103" t="s">
        <v>249</v>
      </c>
      <c r="B25" s="105"/>
      <c r="C25" s="214">
        <f>SOURCES!$G11</f>
        <v>0</v>
      </c>
      <c r="D25" s="214">
        <f>SOURCES!$G11</f>
        <v>0</v>
      </c>
      <c r="E25" s="214">
        <f>SOURCES!$G11</f>
        <v>0</v>
      </c>
      <c r="F25" s="214">
        <f>SOURCES!$G11</f>
        <v>0</v>
      </c>
      <c r="G25" s="214">
        <f>SOURCES!$G11</f>
        <v>0</v>
      </c>
      <c r="H25" s="214">
        <f>SOURCES!$G11</f>
        <v>0</v>
      </c>
      <c r="I25" s="214">
        <f>SOURCES!$G11</f>
        <v>0</v>
      </c>
      <c r="J25" s="214">
        <f>SOURCES!$G11</f>
        <v>0</v>
      </c>
      <c r="K25" s="214">
        <f>SOURCES!$G11</f>
        <v>0</v>
      </c>
      <c r="L25" s="214">
        <f>SOURCES!$G11</f>
        <v>0</v>
      </c>
      <c r="M25" s="214">
        <f>SOURCES!$G11</f>
        <v>0</v>
      </c>
      <c r="N25" s="214">
        <f>SOURCES!$G11</f>
        <v>0</v>
      </c>
      <c r="O25" s="214">
        <f>SOURCES!$G11</f>
        <v>0</v>
      </c>
      <c r="P25" s="214">
        <f>SOURCES!$G11</f>
        <v>0</v>
      </c>
      <c r="Q25" s="214">
        <f>SOURCES!$G11</f>
        <v>0</v>
      </c>
      <c r="R25" s="214">
        <f>SOURCES!$G11</f>
        <v>0</v>
      </c>
      <c r="S25" s="214">
        <f>SOURCES!$G11</f>
        <v>0</v>
      </c>
      <c r="T25" s="214">
        <f>SOURCES!$G11</f>
        <v>0</v>
      </c>
      <c r="U25" s="214">
        <f>SOURCES!$G11</f>
        <v>0</v>
      </c>
      <c r="V25" s="214">
        <f>SOURCES!$G11</f>
        <v>0</v>
      </c>
    </row>
    <row r="26" spans="1:22" x14ac:dyDescent="0.2">
      <c r="A26" s="103" t="s">
        <v>163</v>
      </c>
      <c r="B26" s="105"/>
      <c r="C26" s="214">
        <f>SOURCES!$G12</f>
        <v>0</v>
      </c>
      <c r="D26" s="214">
        <f>SOURCES!$G12</f>
        <v>0</v>
      </c>
      <c r="E26" s="214">
        <f>SOURCES!$G12</f>
        <v>0</v>
      </c>
      <c r="F26" s="214">
        <f>SOURCES!$G12</f>
        <v>0</v>
      </c>
      <c r="G26" s="214">
        <f>SOURCES!$G12</f>
        <v>0</v>
      </c>
      <c r="H26" s="214">
        <f>SOURCES!$G12</f>
        <v>0</v>
      </c>
      <c r="I26" s="214">
        <f>SOURCES!$G12</f>
        <v>0</v>
      </c>
      <c r="J26" s="214">
        <f>SOURCES!$G12</f>
        <v>0</v>
      </c>
      <c r="K26" s="214">
        <f>SOURCES!$G12</f>
        <v>0</v>
      </c>
      <c r="L26" s="214">
        <f>SOURCES!$G12</f>
        <v>0</v>
      </c>
      <c r="M26" s="214">
        <f>SOURCES!$G12</f>
        <v>0</v>
      </c>
      <c r="N26" s="214">
        <f>SOURCES!$G12</f>
        <v>0</v>
      </c>
      <c r="O26" s="214">
        <f>SOURCES!$G12</f>
        <v>0</v>
      </c>
      <c r="P26" s="214">
        <f>SOURCES!$G12</f>
        <v>0</v>
      </c>
      <c r="Q26" s="214">
        <f>SOURCES!$G12</f>
        <v>0</v>
      </c>
      <c r="R26" s="214">
        <f>SOURCES!$G12</f>
        <v>0</v>
      </c>
      <c r="S26" s="214">
        <f>SOURCES!$G12</f>
        <v>0</v>
      </c>
      <c r="T26" s="214">
        <f>SOURCES!$G12</f>
        <v>0</v>
      </c>
      <c r="U26" s="214">
        <f>SOURCES!$G12</f>
        <v>0</v>
      </c>
      <c r="V26" s="214">
        <f>SOURCES!$G12</f>
        <v>0</v>
      </c>
    </row>
    <row r="27" spans="1:22" x14ac:dyDescent="0.2">
      <c r="A27" s="103"/>
      <c r="B27" s="105"/>
      <c r="C27" s="9"/>
      <c r="D27" s="9"/>
      <c r="E27" s="9"/>
      <c r="F27" s="9"/>
      <c r="G27" s="9"/>
      <c r="H27" s="9"/>
      <c r="I27" s="9"/>
      <c r="J27" s="9"/>
      <c r="K27" s="9"/>
      <c r="L27" s="9"/>
      <c r="M27" s="9"/>
      <c r="N27" s="9"/>
      <c r="O27" s="9"/>
      <c r="P27" s="9"/>
      <c r="Q27" s="9"/>
      <c r="R27" s="9"/>
      <c r="S27" s="9"/>
      <c r="T27" s="9"/>
      <c r="U27" s="9"/>
      <c r="V27" s="9"/>
    </row>
    <row r="28" spans="1:22" x14ac:dyDescent="0.2">
      <c r="A28" s="103" t="s">
        <v>250</v>
      </c>
      <c r="B28" s="105"/>
      <c r="C28" s="223">
        <f>SOURCES!$G15</f>
        <v>0</v>
      </c>
      <c r="D28" s="223">
        <f>SOURCES!$G15</f>
        <v>0</v>
      </c>
      <c r="E28" s="223">
        <f>SOURCES!$G15</f>
        <v>0</v>
      </c>
      <c r="F28" s="223">
        <f>SOURCES!$G15</f>
        <v>0</v>
      </c>
      <c r="G28" s="223">
        <f>SOURCES!$G15</f>
        <v>0</v>
      </c>
      <c r="H28" s="223">
        <f>SOURCES!$G15</f>
        <v>0</v>
      </c>
      <c r="I28" s="223">
        <f>SOURCES!$G15</f>
        <v>0</v>
      </c>
      <c r="J28" s="223">
        <f>SOURCES!$G15</f>
        <v>0</v>
      </c>
      <c r="K28" s="223">
        <f>SOURCES!$G15</f>
        <v>0</v>
      </c>
      <c r="L28" s="223">
        <f>SOURCES!$G15</f>
        <v>0</v>
      </c>
      <c r="M28" s="223">
        <f>SOURCES!$G15</f>
        <v>0</v>
      </c>
      <c r="N28" s="223">
        <f>SOURCES!$G15</f>
        <v>0</v>
      </c>
      <c r="O28" s="223">
        <f>SOURCES!$G15</f>
        <v>0</v>
      </c>
      <c r="P28" s="223">
        <f>SOURCES!$G15</f>
        <v>0</v>
      </c>
      <c r="Q28" s="223">
        <f>SOURCES!$G15</f>
        <v>0</v>
      </c>
      <c r="R28" s="223">
        <f>SOURCES!$G15</f>
        <v>0</v>
      </c>
      <c r="S28" s="223">
        <f>SOURCES!$G15</f>
        <v>0</v>
      </c>
      <c r="T28" s="223">
        <f>SOURCES!$G15</f>
        <v>0</v>
      </c>
      <c r="U28" s="223">
        <f>SOURCES!$G15</f>
        <v>0</v>
      </c>
      <c r="V28" s="223">
        <f>SOURCES!$G15</f>
        <v>0</v>
      </c>
    </row>
    <row r="29" spans="1:22" x14ac:dyDescent="0.2">
      <c r="A29" s="126" t="s">
        <v>251</v>
      </c>
      <c r="B29" s="105"/>
      <c r="C29" s="223">
        <f t="shared" ref="C29:V29" si="5">C18-C28</f>
        <v>0</v>
      </c>
      <c r="D29" s="223">
        <f t="shared" si="5"/>
        <v>0</v>
      </c>
      <c r="E29" s="223">
        <f t="shared" si="5"/>
        <v>0</v>
      </c>
      <c r="F29" s="223">
        <f t="shared" si="5"/>
        <v>0</v>
      </c>
      <c r="G29" s="223">
        <f t="shared" si="5"/>
        <v>0</v>
      </c>
      <c r="H29" s="223">
        <f t="shared" si="5"/>
        <v>0</v>
      </c>
      <c r="I29" s="223">
        <f t="shared" si="5"/>
        <v>0</v>
      </c>
      <c r="J29" s="223">
        <f t="shared" si="5"/>
        <v>0</v>
      </c>
      <c r="K29" s="223">
        <f t="shared" si="5"/>
        <v>0</v>
      </c>
      <c r="L29" s="223">
        <f t="shared" si="5"/>
        <v>0</v>
      </c>
      <c r="M29" s="223">
        <f t="shared" si="5"/>
        <v>0</v>
      </c>
      <c r="N29" s="223">
        <f t="shared" si="5"/>
        <v>0</v>
      </c>
      <c r="O29" s="223">
        <f t="shared" si="5"/>
        <v>0</v>
      </c>
      <c r="P29" s="223">
        <f t="shared" si="5"/>
        <v>0</v>
      </c>
      <c r="Q29" s="223">
        <f t="shared" si="5"/>
        <v>0</v>
      </c>
      <c r="R29" s="223">
        <f t="shared" si="5"/>
        <v>0</v>
      </c>
      <c r="S29" s="223">
        <f t="shared" si="5"/>
        <v>0</v>
      </c>
      <c r="T29" s="223">
        <f t="shared" si="5"/>
        <v>0</v>
      </c>
      <c r="U29" s="223">
        <f t="shared" si="5"/>
        <v>0</v>
      </c>
      <c r="V29" s="223">
        <f t="shared" si="5"/>
        <v>0</v>
      </c>
    </row>
    <row r="30" spans="1:22" x14ac:dyDescent="0.2">
      <c r="A30" s="150" t="s">
        <v>279</v>
      </c>
      <c r="B30" s="108"/>
      <c r="C30" s="252" t="str">
        <f t="shared" ref="C30:V30" si="6">IF(C18=0,"",C18/C28)</f>
        <v/>
      </c>
      <c r="D30" s="252" t="str">
        <f t="shared" si="6"/>
        <v/>
      </c>
      <c r="E30" s="252" t="str">
        <f t="shared" si="6"/>
        <v/>
      </c>
      <c r="F30" s="252" t="str">
        <f t="shared" si="6"/>
        <v/>
      </c>
      <c r="G30" s="252" t="str">
        <f t="shared" si="6"/>
        <v/>
      </c>
      <c r="H30" s="252" t="str">
        <f t="shared" si="6"/>
        <v/>
      </c>
      <c r="I30" s="252" t="str">
        <f t="shared" si="6"/>
        <v/>
      </c>
      <c r="J30" s="252" t="str">
        <f t="shared" si="6"/>
        <v/>
      </c>
      <c r="K30" s="252" t="str">
        <f t="shared" si="6"/>
        <v/>
      </c>
      <c r="L30" s="252" t="str">
        <f t="shared" si="6"/>
        <v/>
      </c>
      <c r="M30" s="252" t="str">
        <f t="shared" si="6"/>
        <v/>
      </c>
      <c r="N30" s="252" t="str">
        <f t="shared" si="6"/>
        <v/>
      </c>
      <c r="O30" s="252" t="str">
        <f t="shared" si="6"/>
        <v/>
      </c>
      <c r="P30" s="252" t="str">
        <f t="shared" si="6"/>
        <v/>
      </c>
      <c r="Q30" s="252" t="str">
        <f t="shared" si="6"/>
        <v/>
      </c>
      <c r="R30" s="252" t="str">
        <f t="shared" si="6"/>
        <v/>
      </c>
      <c r="S30" s="252" t="str">
        <f t="shared" si="6"/>
        <v/>
      </c>
      <c r="T30" s="252" t="str">
        <f t="shared" si="6"/>
        <v/>
      </c>
      <c r="U30" s="252" t="str">
        <f t="shared" si="6"/>
        <v/>
      </c>
      <c r="V30" s="252" t="str">
        <f t="shared" si="6"/>
        <v/>
      </c>
    </row>
    <row r="32" spans="1:22" x14ac:dyDescent="0.2">
      <c r="A32" s="21" t="s">
        <v>166</v>
      </c>
      <c r="C32" s="313"/>
    </row>
    <row r="33" spans="1:22" x14ac:dyDescent="0.2">
      <c r="A33" s="103" t="s">
        <v>5</v>
      </c>
      <c r="B33" s="105"/>
      <c r="C33" s="312" t="str">
        <f>SOURCES!$H19</f>
        <v>$</v>
      </c>
      <c r="D33" s="194" t="str">
        <f>SOURCES!$H19</f>
        <v>$</v>
      </c>
      <c r="E33" s="194" t="str">
        <f>SOURCES!$H19</f>
        <v>$</v>
      </c>
      <c r="F33" s="194" t="str">
        <f>SOURCES!$H19</f>
        <v>$</v>
      </c>
      <c r="G33" s="194" t="str">
        <f>SOURCES!$H19</f>
        <v>$</v>
      </c>
      <c r="H33" s="194" t="str">
        <f>SOURCES!$H19</f>
        <v>$</v>
      </c>
      <c r="I33" s="194" t="str">
        <f>SOURCES!$H19</f>
        <v>$</v>
      </c>
      <c r="J33" s="194" t="str">
        <f>SOURCES!$H19</f>
        <v>$</v>
      </c>
      <c r="K33" s="194" t="str">
        <f>SOURCES!$H19</f>
        <v>$</v>
      </c>
      <c r="L33" s="194" t="str">
        <f>SOURCES!$H19</f>
        <v>$</v>
      </c>
      <c r="M33" s="194" t="str">
        <f>SOURCES!$H19</f>
        <v>$</v>
      </c>
      <c r="N33" s="194" t="str">
        <f>SOURCES!$H19</f>
        <v>$</v>
      </c>
      <c r="O33" s="194" t="str">
        <f>SOURCES!$H19</f>
        <v>$</v>
      </c>
      <c r="P33" s="194" t="str">
        <f>SOURCES!$H19</f>
        <v>$</v>
      </c>
      <c r="Q33" s="194" t="str">
        <f>SOURCES!$H19</f>
        <v>$</v>
      </c>
      <c r="R33" s="194" t="str">
        <f>SOURCES!$H19</f>
        <v>$</v>
      </c>
      <c r="S33" s="194" t="str">
        <f>SOURCES!$H19</f>
        <v>$</v>
      </c>
      <c r="T33" s="194" t="str">
        <f>SOURCES!$H19</f>
        <v>$</v>
      </c>
      <c r="U33" s="194" t="str">
        <f>SOURCES!$H19</f>
        <v>$</v>
      </c>
      <c r="V33" s="194" t="str">
        <f>SOURCES!$H19</f>
        <v>$</v>
      </c>
    </row>
    <row r="34" spans="1:22" x14ac:dyDescent="0.2">
      <c r="A34" s="103" t="s">
        <v>249</v>
      </c>
      <c r="B34" s="105"/>
      <c r="C34" s="214">
        <f>SOURCES!$H21</f>
        <v>0</v>
      </c>
      <c r="D34" s="214">
        <f>SOURCES!$H21</f>
        <v>0</v>
      </c>
      <c r="E34" s="214">
        <f>SOURCES!$H21</f>
        <v>0</v>
      </c>
      <c r="F34" s="214">
        <f>SOURCES!$H21</f>
        <v>0</v>
      </c>
      <c r="G34" s="214">
        <f>SOURCES!$H21</f>
        <v>0</v>
      </c>
      <c r="H34" s="214">
        <f>SOURCES!$H21</f>
        <v>0</v>
      </c>
      <c r="I34" s="214">
        <f>SOURCES!$H21</f>
        <v>0</v>
      </c>
      <c r="J34" s="214">
        <f>SOURCES!$H21</f>
        <v>0</v>
      </c>
      <c r="K34" s="214">
        <f>SOURCES!$H21</f>
        <v>0</v>
      </c>
      <c r="L34" s="214">
        <f>SOURCES!$H21</f>
        <v>0</v>
      </c>
      <c r="M34" s="214">
        <f>SOURCES!$H21</f>
        <v>0</v>
      </c>
      <c r="N34" s="214">
        <f>SOURCES!$H21</f>
        <v>0</v>
      </c>
      <c r="O34" s="214">
        <f>SOURCES!$H21</f>
        <v>0</v>
      </c>
      <c r="P34" s="214">
        <f>SOURCES!$H21</f>
        <v>0</v>
      </c>
      <c r="Q34" s="214">
        <f>SOURCES!$H21</f>
        <v>0</v>
      </c>
      <c r="R34" s="214">
        <f>SOURCES!$H21</f>
        <v>0</v>
      </c>
      <c r="S34" s="214">
        <f>SOURCES!$H21</f>
        <v>0</v>
      </c>
      <c r="T34" s="214">
        <f>SOURCES!$H21</f>
        <v>0</v>
      </c>
      <c r="U34" s="214">
        <f>SOURCES!$H21</f>
        <v>0</v>
      </c>
      <c r="V34" s="214">
        <f>SOURCES!$H21</f>
        <v>0</v>
      </c>
    </row>
    <row r="35" spans="1:22" x14ac:dyDescent="0.2">
      <c r="A35" s="103" t="s">
        <v>163</v>
      </c>
      <c r="B35" s="105"/>
      <c r="C35" s="214">
        <f>SOURCES!$H22</f>
        <v>0</v>
      </c>
      <c r="D35" s="214">
        <f>SOURCES!$H22</f>
        <v>0</v>
      </c>
      <c r="E35" s="214">
        <f>SOURCES!$H22</f>
        <v>0</v>
      </c>
      <c r="F35" s="214">
        <f>SOURCES!$H22</f>
        <v>0</v>
      </c>
      <c r="G35" s="214">
        <f>SOURCES!$H22</f>
        <v>0</v>
      </c>
      <c r="H35" s="214">
        <f>SOURCES!$H22</f>
        <v>0</v>
      </c>
      <c r="I35" s="214">
        <f>SOURCES!$H22</f>
        <v>0</v>
      </c>
      <c r="J35" s="214">
        <f>SOURCES!$H22</f>
        <v>0</v>
      </c>
      <c r="K35" s="214">
        <f>SOURCES!$H22</f>
        <v>0</v>
      </c>
      <c r="L35" s="214">
        <f>SOURCES!$H22</f>
        <v>0</v>
      </c>
      <c r="M35" s="214">
        <f>SOURCES!$H22</f>
        <v>0</v>
      </c>
      <c r="N35" s="214">
        <f>SOURCES!$H22</f>
        <v>0</v>
      </c>
      <c r="O35" s="214">
        <f>SOURCES!$H22</f>
        <v>0</v>
      </c>
      <c r="P35" s="214">
        <f>SOURCES!$H22</f>
        <v>0</v>
      </c>
      <c r="Q35" s="214">
        <f>SOURCES!$H22</f>
        <v>0</v>
      </c>
      <c r="R35" s="214">
        <f>SOURCES!$H22</f>
        <v>0</v>
      </c>
      <c r="S35" s="214">
        <f>SOURCES!$H22</f>
        <v>0</v>
      </c>
      <c r="T35" s="214">
        <f>SOURCES!$H22</f>
        <v>0</v>
      </c>
      <c r="U35" s="214">
        <f>SOURCES!$H22</f>
        <v>0</v>
      </c>
      <c r="V35" s="214">
        <f>SOURCES!$H22</f>
        <v>0</v>
      </c>
    </row>
    <row r="36" spans="1:22" x14ac:dyDescent="0.2">
      <c r="A36" s="335" t="s">
        <v>340</v>
      </c>
      <c r="B36" s="336"/>
      <c r="C36" s="337">
        <f>SOURCES!$K26</f>
        <v>0</v>
      </c>
      <c r="D36" s="337">
        <f>SOURCES!$K26</f>
        <v>0</v>
      </c>
      <c r="E36" s="337">
        <f>SOURCES!$K26</f>
        <v>0</v>
      </c>
      <c r="F36" s="337">
        <f>SOURCES!$K26</f>
        <v>0</v>
      </c>
      <c r="G36" s="337">
        <f>SOURCES!$K26</f>
        <v>0</v>
      </c>
      <c r="H36" s="337">
        <f>SOURCES!$K26</f>
        <v>0</v>
      </c>
      <c r="I36" s="337">
        <f>SOURCES!$K26</f>
        <v>0</v>
      </c>
      <c r="J36" s="337">
        <f>SOURCES!$K26</f>
        <v>0</v>
      </c>
      <c r="K36" s="337">
        <f>SOURCES!$K26</f>
        <v>0</v>
      </c>
      <c r="L36" s="337">
        <f>SOURCES!$K26</f>
        <v>0</v>
      </c>
      <c r="M36" s="337">
        <f>SOURCES!$K26</f>
        <v>0</v>
      </c>
      <c r="N36" s="337">
        <f>SOURCES!$K26</f>
        <v>0</v>
      </c>
      <c r="O36" s="337">
        <f>SOURCES!$K26</f>
        <v>0</v>
      </c>
      <c r="P36" s="337">
        <f>SOURCES!$K26</f>
        <v>0</v>
      </c>
      <c r="Q36" s="337">
        <f>SOURCES!$K26</f>
        <v>0</v>
      </c>
      <c r="R36" s="337">
        <f>SOURCES!$K26</f>
        <v>0</v>
      </c>
      <c r="S36" s="337">
        <f>SOURCES!$K26</f>
        <v>0</v>
      </c>
      <c r="T36" s="337">
        <f>SOURCES!$K26</f>
        <v>0</v>
      </c>
      <c r="U36" s="337">
        <f>SOURCES!$K26</f>
        <v>0</v>
      </c>
      <c r="V36" s="337">
        <f>SOURCES!$K26</f>
        <v>0</v>
      </c>
    </row>
    <row r="37" spans="1:22" x14ac:dyDescent="0.2">
      <c r="A37" s="339"/>
      <c r="B37" s="104"/>
      <c r="C37" s="104"/>
      <c r="D37" s="104"/>
      <c r="E37" s="104"/>
      <c r="F37" s="104"/>
      <c r="G37" s="104"/>
      <c r="H37" s="104"/>
      <c r="I37" s="104"/>
      <c r="J37" s="104"/>
      <c r="K37" s="104"/>
      <c r="L37" s="104"/>
      <c r="M37" s="104"/>
      <c r="N37" s="104"/>
      <c r="O37" s="104"/>
      <c r="P37" s="104"/>
      <c r="Q37" s="104"/>
      <c r="R37" s="104"/>
      <c r="S37" s="104"/>
      <c r="T37" s="104"/>
      <c r="U37" s="104"/>
      <c r="V37" s="104"/>
    </row>
    <row r="38" spans="1:22" x14ac:dyDescent="0.2">
      <c r="A38" s="161" t="s">
        <v>252</v>
      </c>
      <c r="B38" s="314"/>
      <c r="C38" s="338">
        <f>SOURCES!$H27</f>
        <v>0</v>
      </c>
      <c r="D38" s="338">
        <f>SOURCES!$H27</f>
        <v>0</v>
      </c>
      <c r="E38" s="338">
        <f>SOURCES!$H27</f>
        <v>0</v>
      </c>
      <c r="F38" s="338">
        <f>SOURCES!$H27</f>
        <v>0</v>
      </c>
      <c r="G38" s="338">
        <f>SOURCES!$H27</f>
        <v>0</v>
      </c>
      <c r="H38" s="338">
        <f>SOURCES!$H27</f>
        <v>0</v>
      </c>
      <c r="I38" s="338">
        <f>SOURCES!$H27</f>
        <v>0</v>
      </c>
      <c r="J38" s="338">
        <f>SOURCES!$H27</f>
        <v>0</v>
      </c>
      <c r="K38" s="338">
        <f>SOURCES!$H27</f>
        <v>0</v>
      </c>
      <c r="L38" s="338">
        <f>SOURCES!$H27</f>
        <v>0</v>
      </c>
      <c r="M38" s="338">
        <f>SOURCES!$H27</f>
        <v>0</v>
      </c>
      <c r="N38" s="338">
        <f>SOURCES!$H27</f>
        <v>0</v>
      </c>
      <c r="O38" s="338">
        <f>SOURCES!$H27</f>
        <v>0</v>
      </c>
      <c r="P38" s="338">
        <f>SOURCES!$H27</f>
        <v>0</v>
      </c>
      <c r="Q38" s="338">
        <f>SOURCES!$H27</f>
        <v>0</v>
      </c>
      <c r="R38" s="338">
        <f>SOURCES!$H27</f>
        <v>0</v>
      </c>
      <c r="S38" s="338">
        <f>SOURCES!$H27</f>
        <v>0</v>
      </c>
      <c r="T38" s="338">
        <f>SOURCES!$H27</f>
        <v>0</v>
      </c>
      <c r="U38" s="338">
        <f>SOURCES!$H27</f>
        <v>0</v>
      </c>
      <c r="V38" s="338">
        <f>SOURCES!$H27</f>
        <v>0</v>
      </c>
    </row>
    <row r="39" spans="1:22" x14ac:dyDescent="0.2">
      <c r="A39" s="126" t="s">
        <v>253</v>
      </c>
      <c r="B39" s="105"/>
      <c r="C39" s="223">
        <f t="shared" ref="C39:V39" si="7">+C29-C38</f>
        <v>0</v>
      </c>
      <c r="D39" s="223">
        <f t="shared" si="7"/>
        <v>0</v>
      </c>
      <c r="E39" s="223">
        <f t="shared" si="7"/>
        <v>0</v>
      </c>
      <c r="F39" s="223">
        <f t="shared" si="7"/>
        <v>0</v>
      </c>
      <c r="G39" s="223">
        <f t="shared" si="7"/>
        <v>0</v>
      </c>
      <c r="H39" s="223">
        <f t="shared" si="7"/>
        <v>0</v>
      </c>
      <c r="I39" s="223">
        <f t="shared" si="7"/>
        <v>0</v>
      </c>
      <c r="J39" s="223">
        <f t="shared" si="7"/>
        <v>0</v>
      </c>
      <c r="K39" s="223">
        <f t="shared" si="7"/>
        <v>0</v>
      </c>
      <c r="L39" s="223">
        <f t="shared" si="7"/>
        <v>0</v>
      </c>
      <c r="M39" s="223">
        <f t="shared" si="7"/>
        <v>0</v>
      </c>
      <c r="N39" s="223">
        <f t="shared" si="7"/>
        <v>0</v>
      </c>
      <c r="O39" s="223">
        <f t="shared" si="7"/>
        <v>0</v>
      </c>
      <c r="P39" s="223">
        <f t="shared" si="7"/>
        <v>0</v>
      </c>
      <c r="Q39" s="223">
        <f t="shared" si="7"/>
        <v>0</v>
      </c>
      <c r="R39" s="223">
        <f t="shared" si="7"/>
        <v>0</v>
      </c>
      <c r="S39" s="223">
        <f t="shared" si="7"/>
        <v>0</v>
      </c>
      <c r="T39" s="223">
        <f t="shared" si="7"/>
        <v>0</v>
      </c>
      <c r="U39" s="223">
        <f t="shared" si="7"/>
        <v>0</v>
      </c>
      <c r="V39" s="223">
        <f t="shared" si="7"/>
        <v>0</v>
      </c>
    </row>
    <row r="40" spans="1:22" x14ac:dyDescent="0.2">
      <c r="A40" s="150" t="s">
        <v>279</v>
      </c>
      <c r="B40" s="108"/>
      <c r="C40" s="252" t="str">
        <f t="shared" ref="C40:V40" si="8">IF(C18=0,"",C18/(C28+C38))</f>
        <v/>
      </c>
      <c r="D40" s="252" t="str">
        <f t="shared" si="8"/>
        <v/>
      </c>
      <c r="E40" s="252" t="str">
        <f t="shared" si="8"/>
        <v/>
      </c>
      <c r="F40" s="252" t="str">
        <f t="shared" si="8"/>
        <v/>
      </c>
      <c r="G40" s="252" t="str">
        <f t="shared" si="8"/>
        <v/>
      </c>
      <c r="H40" s="252" t="str">
        <f t="shared" si="8"/>
        <v/>
      </c>
      <c r="I40" s="252" t="str">
        <f t="shared" si="8"/>
        <v/>
      </c>
      <c r="J40" s="252" t="str">
        <f t="shared" si="8"/>
        <v/>
      </c>
      <c r="K40" s="252" t="str">
        <f t="shared" si="8"/>
        <v/>
      </c>
      <c r="L40" s="252" t="str">
        <f t="shared" si="8"/>
        <v/>
      </c>
      <c r="M40" s="252" t="str">
        <f t="shared" si="8"/>
        <v/>
      </c>
      <c r="N40" s="252" t="str">
        <f t="shared" si="8"/>
        <v/>
      </c>
      <c r="O40" s="252" t="str">
        <f t="shared" si="8"/>
        <v/>
      </c>
      <c r="P40" s="252" t="str">
        <f t="shared" si="8"/>
        <v/>
      </c>
      <c r="Q40" s="252" t="str">
        <f t="shared" si="8"/>
        <v/>
      </c>
      <c r="R40" s="252" t="str">
        <f t="shared" si="8"/>
        <v/>
      </c>
      <c r="S40" s="252" t="str">
        <f t="shared" si="8"/>
        <v/>
      </c>
      <c r="T40" s="252" t="str">
        <f t="shared" si="8"/>
        <v/>
      </c>
      <c r="U40" s="252" t="str">
        <f t="shared" si="8"/>
        <v/>
      </c>
      <c r="V40" s="252" t="str">
        <f t="shared" si="8"/>
        <v/>
      </c>
    </row>
    <row r="41" spans="1:22" x14ac:dyDescent="0.2">
      <c r="A41" s="8"/>
      <c r="B41" s="8"/>
    </row>
    <row r="42" spans="1:22" x14ac:dyDescent="0.2">
      <c r="A42" s="8"/>
      <c r="B42" s="8"/>
    </row>
    <row r="43" spans="1:22" x14ac:dyDescent="0.2">
      <c r="A43" s="8"/>
      <c r="B43" s="8"/>
    </row>
  </sheetData>
  <customSheetViews>
    <customSheetView guid="{C39AB591-3723-49A0-B177-B840906E8341}" scale="75" showPageBreaks="1" zeroValues="0" printArea="1" view="pageBreakPreview">
      <selection activeCell="A2" sqref="A2"/>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
      <headerFooter alignWithMargins="0">
        <oddFooter>&amp;L&amp;"Times New Roman,Italic"&amp;8CDA Form 202 (09/23/2008)&amp;C&amp;"Times New Roman,Italic"&amp;9&amp;P&amp;R&amp;"Times New Roman,Italic"&amp;8&amp;A:&amp;D</oddFooter>
      </headerFooter>
    </customSheetView>
    <customSheetView guid="{E132EC1F-F891-4922-AB90-4FA7835D9B5A}"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2"/>
      <headerFooter alignWithMargins="0">
        <oddFooter>&amp;L&amp;"Times New Roman,Italic"&amp;8CDA Form 202 (09/23/2008)&amp;C&amp;"Times New Roman,Italic"&amp;9&amp;P&amp;R&amp;"Times New Roman,Italic"&amp;8&amp;A:&amp;D</oddFooter>
      </headerFooter>
    </customSheetView>
    <customSheetView guid="{602BBDD0-2A0B-434E-AE8E-4C472F9AEC01}"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3"/>
      <headerFooter alignWithMargins="0">
        <oddFooter>&amp;L&amp;"Times New Roman,Italic"&amp;8CDA Form 202 (09/23/2008)&amp;C&amp;"Times New Roman,Italic"&amp;9&amp;P&amp;R&amp;"Times New Roman,Italic"&amp;8&amp;A:&amp;D</oddFooter>
      </headerFooter>
    </customSheetView>
    <customSheetView guid="{C2565ED2-FB16-4AD9-AFF0-CED4C44F72DA}" scale="75" showPageBreaks="1" zeroValues="0" printArea="1" view="pageBreakPreview" showRuler="0">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4"/>
      <headerFooter alignWithMargins="0">
        <oddFooter>&amp;L&amp;"Times New Roman,Italic"&amp;8CDA Form 202 (09/23/2008)&amp;C&amp;"Times New Roman,Italic"&amp;9&amp;P&amp;R&amp;"Times New Roman,Italic"&amp;8&amp;A:&amp;D</oddFooter>
      </headerFooter>
    </customSheetView>
    <customSheetView guid="{0A080B76-CAC1-49D6-A14B-9DA724D07E2A}" scale="75" showPageBreaks="1" zeroValues="0" printArea="1" view="pageBreakPreview" showRuler="0">
      <selection activeCell="D3" sqref="D3"/>
      <rowBreaks count="1" manualBreakCount="1">
        <brk id="40" max="16383" man="1"/>
      </rowBreaks>
      <colBreaks count="1" manualBreakCount="1">
        <brk id="12" min="1" max="39" man="1"/>
      </colBreaks>
      <pageMargins left="0.5" right="0.5" top="0.5" bottom="0.75" header="0.5" footer="0.5"/>
      <pageSetup scale="95" firstPageNumber="23" orientation="landscape" useFirstPageNumber="1" horizontalDpi="4294967292" r:id="rId5"/>
      <headerFooter alignWithMargins="0">
        <oddFooter>&amp;L&amp;"Times New Roman,Italic"&amp;8CDA Form 202 (07/01/2008)&amp;C&amp;"Times New Roman,Italic"&amp;9&amp;P&amp;R&amp;"Times New Roman,Italic"&amp;8GENERAL INFORMATION:&amp;D</oddFooter>
      </headerFooter>
    </customSheetView>
    <customSheetView guid="{DC289960-5C22-11D6-B699-00010261CDBB}" zeroValues="0" showRuler="0">
      <selection activeCell="E4" sqref="E4"/>
      <pageMargins left="0.25" right="0.25" top="0.5" bottom="0.5" header="0.5" footer="0.5"/>
      <printOptions horizontalCentered="1"/>
      <pageSetup firstPageNumber="21" orientation="landscape" useFirstPageNumber="1" horizontalDpi="4294967292" r:id="rId6"/>
      <headerFooter alignWithMargins="0"/>
    </customSheetView>
    <customSheetView guid="{714B32FB-A92F-4F7C-8495-8C3BCEB888AE}" scale="75" showPageBreaks="1" zeroValues="0" printArea="1" view="pageBreakPreview" showRuler="0">
      <selection activeCell="D3" sqref="D3"/>
      <rowBreaks count="1" manualBreakCount="1">
        <brk id="40" max="16383" man="1"/>
      </rowBreaks>
      <colBreaks count="1" manualBreakCount="1">
        <brk id="12" min="1" max="39" man="1"/>
      </colBreaks>
      <pageMargins left="0.5" right="0.5" top="0.5" bottom="0.75" header="0.5" footer="0.5"/>
      <pageSetup scale="95" firstPageNumber="23" orientation="landscape" useFirstPageNumber="1" horizontalDpi="4294967292" r:id="rId7"/>
      <headerFooter alignWithMargins="0">
        <oddFooter>&amp;L&amp;"Times New Roman,Italic"&amp;8CDA Form 202 (07/01/2008)&amp;C&amp;"Times New Roman,Italic"&amp;9&amp;P&amp;R&amp;"Times New Roman,Italic"&amp;8GENERAL INFORMATION:&amp;D</oddFooter>
      </headerFooter>
    </customSheetView>
    <customSheetView guid="{A1879216-4226-4AD8-8303-3842A38BCF1B}" scale="75" showPageBreaks="1" zeroValues="0" printArea="1" view="pageBreakPreview" showRuler="0">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8"/>
      <headerFooter alignWithMargins="0">
        <oddFooter>&amp;L&amp;"Times New Roman,Italic"&amp;8CDA Form 202 (09/23/2008)&amp;C&amp;"Times New Roman,Italic"&amp;9&amp;P&amp;R&amp;"Times New Roman,Italic"&amp;8&amp;A:&amp;D</oddFooter>
      </headerFooter>
    </customSheetView>
    <customSheetView guid="{3B78583D-5B6A-4751-8EF2-A2270A01FB56}"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9"/>
      <headerFooter alignWithMargins="0">
        <oddFooter>&amp;L&amp;"Times New Roman,Italic"&amp;8CDA Form 202 (09/23/2008)&amp;C&amp;"Times New Roman,Italic"&amp;9&amp;P&amp;R&amp;"Times New Roman,Italic"&amp;8&amp;A:&amp;D</oddFooter>
      </headerFooter>
    </customSheetView>
    <customSheetView guid="{9A1BF858-0700-49AF-A308-5283E02DA063}"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0"/>
      <headerFooter alignWithMargins="0">
        <oddFooter>&amp;L&amp;"Times New Roman,Italic"&amp;8CDA Form 202 (09/23/2008)&amp;C&amp;"Times New Roman,Italic"&amp;9&amp;P&amp;R&amp;"Times New Roman,Italic"&amp;8&amp;A:&amp;D</oddFooter>
      </headerFooter>
    </customSheetView>
    <customSheetView guid="{C6533090-8A80-47A4-9BC4-E66215F4127C}"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1"/>
      <headerFooter alignWithMargins="0">
        <oddFooter>&amp;L&amp;"Times New Roman,Italic"&amp;8CDA Form 202 (09/23/2008)&amp;C&amp;"Times New Roman,Italic"&amp;9&amp;P&amp;R&amp;"Times New Roman,Italic"&amp;8&amp;A:&amp;D</oddFooter>
      </headerFooter>
    </customSheetView>
    <customSheetView guid="{3659D36C-86F8-45BE-8B0F-DC260D021512}"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2"/>
      <headerFooter alignWithMargins="0">
        <oddFooter>&amp;L&amp;"Times New Roman,Italic"&amp;8CDA Form 202 (09/23/2008)&amp;C&amp;"Times New Roman,Italic"&amp;9&amp;P&amp;R&amp;"Times New Roman,Italic"&amp;8&amp;A:&amp;D</oddFooter>
      </headerFooter>
    </customSheetView>
    <customSheetView guid="{8142EFA3-2DB8-4FA0-90CC-65C61CCEFD62}" scale="75" showPageBreaks="1" zeroValues="0" printArea="1" view="pageBreakPreview">
      <selection activeCell="H17" sqref="H17"/>
      <rowBreaks count="1" manualBreakCount="1">
        <brk id="40" max="16383" man="1"/>
      </rowBreaks>
      <colBreaks count="1" manualBreakCount="1">
        <brk id="12" max="39" man="1"/>
      </colBreaks>
      <pageMargins left="0.5" right="0.5" top="0.5" bottom="0.75" header="0.5" footer="0.5"/>
      <pageSetup scale="95" firstPageNumber="23" orientation="landscape" useFirstPageNumber="1" horizontalDpi="4294967292" r:id="rId13"/>
      <headerFooter alignWithMargins="0">
        <oddFooter>&amp;L&amp;"Times New Roman,Italic"&amp;8CDA Form 202 (09/23/2008)&amp;C&amp;"Times New Roman,Italic"&amp;9&amp;P&amp;R&amp;"Times New Roman,Italic"&amp;8&amp;A:&amp;D</oddFooter>
      </headerFooter>
    </customSheetView>
  </customSheetViews>
  <mergeCells count="1">
    <mergeCell ref="A1:D1"/>
  </mergeCells>
  <phoneticPr fontId="17" type="noConversion"/>
  <pageMargins left="0.5" right="0.5" top="0.5" bottom="0.75" header="0.5" footer="0.5"/>
  <pageSetup scale="95" firstPageNumber="20" orientation="landscape" useFirstPageNumber="1" horizontalDpi="4294967292" r:id="rId14"/>
  <headerFooter alignWithMargins="0">
    <oddFooter>&amp;L&amp;"Times New Roman,Italic"&amp;8CDA Form 202 revised 10/25/16&amp;C&amp;"Times New Roman,Italic"&amp;9&amp;P&amp;R&amp;"Times New Roman,Italic"&amp;8&amp;A:&amp;D</oddFooter>
  </headerFooter>
  <rowBreaks count="1" manualBreakCount="1">
    <brk id="40" max="16383" man="1"/>
  </rowBreaks>
  <colBreaks count="1" manualBreakCount="1">
    <brk id="12"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view="pageLayout" zoomScaleNormal="100" zoomScaleSheetLayoutView="100" workbookViewId="0"/>
  </sheetViews>
  <sheetFormatPr defaultRowHeight="12.75" x14ac:dyDescent="0.2"/>
  <cols>
    <col min="1" max="1" width="13.5" customWidth="1"/>
    <col min="2" max="2" width="16.33203125" bestFit="1" customWidth="1"/>
    <col min="3" max="3" width="14.5" bestFit="1" customWidth="1"/>
    <col min="4" max="4" width="22" bestFit="1" customWidth="1"/>
    <col min="5" max="5" width="14.33203125" bestFit="1" customWidth="1"/>
    <col min="6" max="6" width="18.33203125" bestFit="1" customWidth="1"/>
  </cols>
  <sheetData>
    <row r="1" spans="1:6" ht="19.5" x14ac:dyDescent="0.35">
      <c r="A1" s="61" t="s">
        <v>631</v>
      </c>
      <c r="B1" s="62"/>
      <c r="C1" s="62"/>
      <c r="D1" s="62"/>
      <c r="E1" s="62"/>
      <c r="F1" s="62"/>
    </row>
    <row r="2" spans="1:6" x14ac:dyDescent="0.2">
      <c r="A2" s="409" t="s">
        <v>472</v>
      </c>
      <c r="B2" s="410">
        <f>GENERAL!B6</f>
        <v>0</v>
      </c>
      <c r="C2" s="57"/>
      <c r="D2" s="57"/>
      <c r="E2" s="57"/>
      <c r="F2" s="57"/>
    </row>
    <row r="3" spans="1:6" x14ac:dyDescent="0.2">
      <c r="A3" s="6"/>
      <c r="B3" s="6"/>
      <c r="C3" s="6"/>
      <c r="D3" s="6"/>
      <c r="E3" s="6"/>
      <c r="F3" s="6"/>
    </row>
    <row r="4" spans="1:6" x14ac:dyDescent="0.2">
      <c r="A4" s="21" t="s">
        <v>632</v>
      </c>
      <c r="B4" s="6"/>
      <c r="C4" s="6"/>
      <c r="D4" s="6"/>
      <c r="E4" s="6"/>
      <c r="F4" s="6"/>
    </row>
    <row r="5" spans="1:6" x14ac:dyDescent="0.2">
      <c r="A5" s="392" t="s">
        <v>634</v>
      </c>
      <c r="B5" s="393" t="s">
        <v>633</v>
      </c>
      <c r="C5" s="2" t="s">
        <v>635</v>
      </c>
      <c r="D5" s="2" t="s">
        <v>636</v>
      </c>
      <c r="E5" s="2" t="s">
        <v>637</v>
      </c>
      <c r="F5" s="394" t="s">
        <v>164</v>
      </c>
    </row>
    <row r="6" spans="1:6" x14ac:dyDescent="0.2">
      <c r="A6" s="15"/>
      <c r="B6" s="385"/>
      <c r="C6" s="85"/>
      <c r="D6" s="184"/>
      <c r="E6" s="390"/>
      <c r="F6" s="87"/>
    </row>
    <row r="7" spans="1:6" x14ac:dyDescent="0.2">
      <c r="A7" s="15"/>
      <c r="B7" s="385"/>
      <c r="C7" s="85"/>
      <c r="D7" s="184"/>
      <c r="E7" s="390"/>
      <c r="F7" s="87"/>
    </row>
    <row r="8" spans="1:6" x14ac:dyDescent="0.2">
      <c r="A8" s="15"/>
      <c r="B8" s="385"/>
      <c r="C8" s="85"/>
      <c r="D8" s="221"/>
      <c r="E8" s="391"/>
      <c r="F8" s="87"/>
    </row>
    <row r="9" spans="1:6" x14ac:dyDescent="0.2">
      <c r="A9" s="15"/>
      <c r="B9" s="386"/>
      <c r="C9" s="85"/>
      <c r="D9" s="184"/>
      <c r="E9" s="390"/>
      <c r="F9" s="87"/>
    </row>
    <row r="10" spans="1:6" x14ac:dyDescent="0.2">
      <c r="A10" s="15"/>
      <c r="B10" s="386"/>
      <c r="C10" s="85"/>
      <c r="D10" s="184"/>
      <c r="E10" s="390"/>
      <c r="F10" s="87"/>
    </row>
    <row r="11" spans="1:6" x14ac:dyDescent="0.2">
      <c r="A11" s="99"/>
      <c r="B11" s="385"/>
      <c r="C11" s="85"/>
      <c r="D11" s="184"/>
      <c r="E11" s="390"/>
      <c r="F11" s="87"/>
    </row>
    <row r="12" spans="1:6" x14ac:dyDescent="0.2">
      <c r="A12" s="99"/>
      <c r="B12" s="385"/>
      <c r="C12" s="85"/>
      <c r="D12" s="184"/>
      <c r="E12" s="413"/>
      <c r="F12" s="414"/>
    </row>
    <row r="13" spans="1:6" x14ac:dyDescent="0.2">
      <c r="A13" s="15"/>
      <c r="B13" s="385"/>
      <c r="C13" s="411"/>
      <c r="D13" s="412"/>
      <c r="E13" s="415" t="s">
        <v>33</v>
      </c>
      <c r="F13" s="415"/>
    </row>
    <row r="14" spans="1:6" x14ac:dyDescent="0.2">
      <c r="A14" s="21" t="s">
        <v>638</v>
      </c>
      <c r="B14" s="8"/>
      <c r="C14" s="8"/>
      <c r="D14" s="356">
        <f>SUM(D6:D13)</f>
        <v>0</v>
      </c>
      <c r="E14" s="8"/>
      <c r="F14" s="8"/>
    </row>
  </sheetData>
  <customSheetViews>
    <customSheetView guid="{C39AB591-3723-49A0-B177-B840906E8341}">
      <selection activeCell="B4" sqref="B4"/>
      <pageMargins left="0.75" right="0.75" top="1" bottom="1" header="0.5" footer="0.5"/>
      <pageSetup orientation="portrait" r:id="rId1"/>
      <headerFooter alignWithMargins="0"/>
    </customSheetView>
    <customSheetView guid="{E132EC1F-F891-4922-AB90-4FA7835D9B5A}">
      <selection activeCell="B4" sqref="B4"/>
      <pageMargins left="0.75" right="0.75" top="1" bottom="1" header="0.5" footer="0.5"/>
      <pageSetup orientation="portrait" r:id="rId2"/>
      <headerFooter alignWithMargins="0"/>
    </customSheetView>
    <customSheetView guid="{602BBDD0-2A0B-434E-AE8E-4C472F9AEC01}">
      <selection sqref="A1:XFD1048576"/>
      <pageMargins left="0.75" right="0.75" top="1" bottom="1" header="0.5" footer="0.5"/>
      <pageSetup orientation="portrait" r:id="rId3"/>
      <headerFooter alignWithMargins="0"/>
    </customSheetView>
    <customSheetView guid="{C2565ED2-FB16-4AD9-AFF0-CED4C44F72DA}" showPageBreaks="1" showRuler="0">
      <selection activeCell="B4" sqref="B4"/>
      <pageMargins left="0.75" right="0.75" top="1" bottom="1" header="0.5" footer="0.5"/>
      <pageSetup orientation="portrait" r:id="rId4"/>
      <headerFooter alignWithMargins="0"/>
    </customSheetView>
    <customSheetView guid="{0A080B76-CAC1-49D6-A14B-9DA724D07E2A}" showRuler="0">
      <selection activeCell="D31" sqref="D31"/>
      <pageMargins left="0.75" right="0.75" top="1" bottom="1" header="0.5" footer="0.5"/>
      <headerFooter alignWithMargins="0"/>
    </customSheetView>
    <customSheetView guid="{A1879216-4226-4AD8-8303-3842A38BCF1B}" showRuler="0">
      <selection activeCell="B4" sqref="B4"/>
      <pageMargins left="0.75" right="0.75" top="1" bottom="1" header="0.5" footer="0.5"/>
      <pageSetup orientation="portrait" r:id="rId5"/>
      <headerFooter alignWithMargins="0"/>
    </customSheetView>
    <customSheetView guid="{3B78583D-5B6A-4751-8EF2-A2270A01FB56}">
      <selection activeCell="B4" sqref="B4"/>
      <pageMargins left="0.75" right="0.75" top="1" bottom="1" header="0.5" footer="0.5"/>
      <pageSetup orientation="portrait" r:id="rId6"/>
      <headerFooter alignWithMargins="0"/>
    </customSheetView>
    <customSheetView guid="{9A1BF858-0700-49AF-A308-5283E02DA063}">
      <selection sqref="A1:XFD1048576"/>
      <pageMargins left="0.75" right="0.75" top="1" bottom="1" header="0.5" footer="0.5"/>
      <pageSetup orientation="portrait" r:id="rId7"/>
      <headerFooter alignWithMargins="0"/>
    </customSheetView>
    <customSheetView guid="{C6533090-8A80-47A4-9BC4-E66215F4127C}">
      <selection sqref="A1:XFD1048576"/>
      <pageMargins left="0.75" right="0.75" top="1" bottom="1" header="0.5" footer="0.5"/>
      <pageSetup orientation="portrait" r:id="rId8"/>
      <headerFooter alignWithMargins="0"/>
    </customSheetView>
    <customSheetView guid="{3659D36C-86F8-45BE-8B0F-DC260D021512}">
      <selection activeCell="B4" sqref="B4"/>
      <pageMargins left="0.75" right="0.75" top="1" bottom="1" header="0.5" footer="0.5"/>
      <pageSetup orientation="portrait" r:id="rId9"/>
      <headerFooter alignWithMargins="0"/>
    </customSheetView>
    <customSheetView guid="{8142EFA3-2DB8-4FA0-90CC-65C61CCEFD62}">
      <selection activeCell="B4" sqref="B4"/>
      <pageMargins left="0.75" right="0.75" top="1" bottom="1" header="0.5" footer="0.5"/>
      <pageSetup orientation="portrait" r:id="rId10"/>
      <headerFooter alignWithMargins="0"/>
    </customSheetView>
  </customSheetViews>
  <phoneticPr fontId="17" type="noConversion"/>
  <printOptions horizontalCentered="1"/>
  <pageMargins left="0.5" right="0.5" top="0.5" bottom="0.75" header="0.5" footer="0.5"/>
  <pageSetup scale="95" firstPageNumber="22" orientation="portrait" useFirstPageNumber="1" r:id="rId11"/>
  <headerFooter alignWithMargins="0">
    <oddFooter>&amp;LCDA Form 202 revised 10/25/16&amp;C&amp;P&amp;R&amp;A:&amp;D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view="pageLayout" zoomScaleNormal="100" workbookViewId="0"/>
  </sheetViews>
  <sheetFormatPr defaultRowHeight="12.75" x14ac:dyDescent="0.2"/>
  <cols>
    <col min="1" max="1" width="9.33203125" style="452"/>
    <col min="2" max="2" width="88" style="452" customWidth="1"/>
    <col min="3" max="16384" width="9.33203125" style="452"/>
  </cols>
  <sheetData>
    <row r="1" spans="1:2" ht="15" customHeight="1" x14ac:dyDescent="0.2">
      <c r="B1" s="452" t="s">
        <v>772</v>
      </c>
    </row>
    <row r="2" spans="1:2" ht="15" customHeight="1" x14ac:dyDescent="0.2">
      <c r="A2" s="452" t="s">
        <v>773</v>
      </c>
    </row>
    <row r="3" spans="1:2" ht="15" customHeight="1" x14ac:dyDescent="0.2">
      <c r="A3" s="452" t="s">
        <v>774</v>
      </c>
    </row>
    <row r="4" spans="1:2" ht="8.1" customHeight="1" x14ac:dyDescent="0.2"/>
    <row r="5" spans="1:2" ht="15" customHeight="1" x14ac:dyDescent="0.2">
      <c r="A5" s="453" t="s">
        <v>646</v>
      </c>
      <c r="B5" s="454"/>
    </row>
    <row r="6" spans="1:2" ht="15" customHeight="1" x14ac:dyDescent="0.2">
      <c r="B6" s="452" t="s">
        <v>775</v>
      </c>
    </row>
    <row r="7" spans="1:2" ht="15" customHeight="1" x14ac:dyDescent="0.2">
      <c r="A7" s="452" t="s">
        <v>776</v>
      </c>
    </row>
    <row r="8" spans="1:2" ht="15" customHeight="1" x14ac:dyDescent="0.2">
      <c r="A8" s="452" t="s">
        <v>777</v>
      </c>
    </row>
    <row r="9" spans="1:2" ht="15" customHeight="1" x14ac:dyDescent="0.2">
      <c r="A9" s="452" t="s">
        <v>778</v>
      </c>
    </row>
    <row r="10" spans="1:2" ht="8.1" customHeight="1" x14ac:dyDescent="0.2"/>
    <row r="11" spans="1:2" ht="15" customHeight="1" x14ac:dyDescent="0.2">
      <c r="A11" s="453" t="s">
        <v>779</v>
      </c>
      <c r="B11" s="454"/>
    </row>
    <row r="12" spans="1:2" ht="15" customHeight="1" x14ac:dyDescent="0.2">
      <c r="B12" s="452" t="s">
        <v>780</v>
      </c>
    </row>
    <row r="13" spans="1:2" ht="15" customHeight="1" x14ac:dyDescent="0.2">
      <c r="A13" s="452" t="s">
        <v>781</v>
      </c>
    </row>
    <row r="14" spans="1:2" ht="15" customHeight="1" x14ac:dyDescent="0.2">
      <c r="A14" s="452" t="s">
        <v>782</v>
      </c>
    </row>
    <row r="15" spans="1:2" ht="15" customHeight="1" x14ac:dyDescent="0.2">
      <c r="A15" s="452" t="s">
        <v>783</v>
      </c>
    </row>
    <row r="16" spans="1:2" ht="8.1" customHeight="1" x14ac:dyDescent="0.2"/>
    <row r="17" spans="1:2" ht="15" customHeight="1" x14ac:dyDescent="0.2">
      <c r="A17" s="453" t="s">
        <v>647</v>
      </c>
      <c r="B17" s="454"/>
    </row>
    <row r="18" spans="1:2" ht="15" customHeight="1" x14ac:dyDescent="0.2">
      <c r="B18" s="452" t="s">
        <v>784</v>
      </c>
    </row>
    <row r="19" spans="1:2" ht="15" customHeight="1" x14ac:dyDescent="0.2">
      <c r="A19" s="452" t="s">
        <v>785</v>
      </c>
    </row>
    <row r="20" spans="1:2" ht="15" customHeight="1" x14ac:dyDescent="0.2">
      <c r="A20" s="452" t="s">
        <v>786</v>
      </c>
    </row>
    <row r="21" spans="1:2" ht="15" customHeight="1" x14ac:dyDescent="0.2">
      <c r="A21" s="452" t="s">
        <v>787</v>
      </c>
    </row>
    <row r="22" spans="1:2" ht="15" customHeight="1" x14ac:dyDescent="0.2">
      <c r="A22" s="452" t="s">
        <v>788</v>
      </c>
    </row>
    <row r="23" spans="1:2" ht="15" customHeight="1" x14ac:dyDescent="0.2">
      <c r="A23" s="452" t="s">
        <v>789</v>
      </c>
    </row>
    <row r="24" spans="1:2" ht="15" customHeight="1" x14ac:dyDescent="0.2">
      <c r="B24" s="452" t="s">
        <v>790</v>
      </c>
    </row>
    <row r="25" spans="1:2" ht="15" customHeight="1" x14ac:dyDescent="0.2">
      <c r="A25" s="452" t="s">
        <v>791</v>
      </c>
    </row>
    <row r="26" spans="1:2" ht="15" customHeight="1" x14ac:dyDescent="0.2">
      <c r="A26" s="452" t="s">
        <v>792</v>
      </c>
    </row>
    <row r="27" spans="1:2" ht="15" customHeight="1" x14ac:dyDescent="0.2">
      <c r="A27" s="452" t="s">
        <v>793</v>
      </c>
    </row>
    <row r="28" spans="1:2" ht="15" customHeight="1" x14ac:dyDescent="0.2">
      <c r="A28" s="452" t="s">
        <v>794</v>
      </c>
    </row>
    <row r="29" spans="1:2" ht="15" customHeight="1" x14ac:dyDescent="0.2">
      <c r="A29" s="452" t="s">
        <v>795</v>
      </c>
    </row>
    <row r="30" spans="1:2" ht="15" customHeight="1" x14ac:dyDescent="0.2">
      <c r="A30" s="452" t="s">
        <v>796</v>
      </c>
    </row>
    <row r="31" spans="1:2" ht="15" customHeight="1" x14ac:dyDescent="0.2">
      <c r="A31" s="452" t="s">
        <v>797</v>
      </c>
    </row>
    <row r="32" spans="1:2" ht="8.1" customHeight="1" x14ac:dyDescent="0.2"/>
    <row r="33" spans="1:2" ht="15" customHeight="1" x14ac:dyDescent="0.2">
      <c r="A33" s="453" t="s">
        <v>648</v>
      </c>
      <c r="B33" s="454"/>
    </row>
    <row r="34" spans="1:2" ht="15" customHeight="1" x14ac:dyDescent="0.2">
      <c r="B34" s="452" t="s">
        <v>798</v>
      </c>
    </row>
    <row r="35" spans="1:2" ht="15" customHeight="1" x14ac:dyDescent="0.2">
      <c r="A35" s="452" t="s">
        <v>799</v>
      </c>
    </row>
    <row r="36" spans="1:2" ht="15" customHeight="1" x14ac:dyDescent="0.2">
      <c r="A36" s="452" t="s">
        <v>800</v>
      </c>
    </row>
    <row r="37" spans="1:2" ht="15" customHeight="1" x14ac:dyDescent="0.2">
      <c r="A37" s="452" t="s">
        <v>801</v>
      </c>
    </row>
    <row r="38" spans="1:2" ht="15" customHeight="1" x14ac:dyDescent="0.2">
      <c r="A38" s="452" t="s">
        <v>802</v>
      </c>
    </row>
    <row r="39" spans="1:2" ht="15" customHeight="1" x14ac:dyDescent="0.2">
      <c r="A39" s="452" t="s">
        <v>803</v>
      </c>
    </row>
    <row r="40" spans="1:2" ht="15" customHeight="1" x14ac:dyDescent="0.2">
      <c r="A40" s="452" t="s">
        <v>804</v>
      </c>
    </row>
    <row r="41" spans="1:2" ht="7.5" customHeight="1" x14ac:dyDescent="0.2"/>
    <row r="42" spans="1:2" ht="15" customHeight="1" x14ac:dyDescent="0.2">
      <c r="A42" s="453" t="s">
        <v>649</v>
      </c>
      <c r="B42" s="454"/>
    </row>
    <row r="43" spans="1:2" ht="15" customHeight="1" x14ac:dyDescent="0.2">
      <c r="B43" s="452" t="s">
        <v>805</v>
      </c>
    </row>
    <row r="44" spans="1:2" ht="15" customHeight="1" x14ac:dyDescent="0.2">
      <c r="A44" s="452" t="s">
        <v>806</v>
      </c>
    </row>
    <row r="45" spans="1:2" ht="15" customHeight="1" x14ac:dyDescent="0.2">
      <c r="A45" s="452" t="s">
        <v>807</v>
      </c>
    </row>
    <row r="46" spans="1:2" ht="15" customHeight="1" x14ac:dyDescent="0.2">
      <c r="A46" s="452" t="s">
        <v>808</v>
      </c>
    </row>
    <row r="47" spans="1:2" ht="15" customHeight="1" x14ac:dyDescent="0.2">
      <c r="A47" s="452" t="s">
        <v>809</v>
      </c>
    </row>
    <row r="48" spans="1:2" ht="15" customHeight="1" x14ac:dyDescent="0.2">
      <c r="A48" s="452" t="s">
        <v>810</v>
      </c>
    </row>
    <row r="49" spans="1:2" ht="15" customHeight="1" x14ac:dyDescent="0.2">
      <c r="A49" s="452" t="s">
        <v>811</v>
      </c>
    </row>
    <row r="50" spans="1:2" ht="15" customHeight="1" x14ac:dyDescent="0.2">
      <c r="B50" s="452" t="s">
        <v>812</v>
      </c>
    </row>
    <row r="51" spans="1:2" ht="15" customHeight="1" x14ac:dyDescent="0.2">
      <c r="A51" s="452" t="s">
        <v>813</v>
      </c>
    </row>
    <row r="52" spans="1:2" ht="15" customHeight="1" x14ac:dyDescent="0.2">
      <c r="A52" s="452" t="s">
        <v>814</v>
      </c>
    </row>
    <row r="53" spans="1:2" ht="15" customHeight="1" x14ac:dyDescent="0.2">
      <c r="A53" s="452" t="s">
        <v>815</v>
      </c>
    </row>
    <row r="54" spans="1:2" ht="15" customHeight="1" x14ac:dyDescent="0.2">
      <c r="A54" s="452" t="s">
        <v>816</v>
      </c>
    </row>
    <row r="55" spans="1:2" ht="15" customHeight="1" x14ac:dyDescent="0.2">
      <c r="A55" s="452" t="s">
        <v>817</v>
      </c>
    </row>
    <row r="56" spans="1:2" ht="15" customHeight="1" x14ac:dyDescent="0.2">
      <c r="B56" s="452" t="s">
        <v>818</v>
      </c>
    </row>
    <row r="57" spans="1:2" ht="15" customHeight="1" x14ac:dyDescent="0.2">
      <c r="A57" s="452" t="s">
        <v>819</v>
      </c>
    </row>
    <row r="58" spans="1:2" ht="15" customHeight="1" x14ac:dyDescent="0.2">
      <c r="A58" s="452" t="s">
        <v>820</v>
      </c>
    </row>
    <row r="59" spans="1:2" ht="15" customHeight="1" x14ac:dyDescent="0.2">
      <c r="A59" s="452" t="s">
        <v>821</v>
      </c>
    </row>
    <row r="60" spans="1:2" ht="15" customHeight="1" x14ac:dyDescent="0.2">
      <c r="A60" s="452" t="s">
        <v>822</v>
      </c>
    </row>
    <row r="61" spans="1:2" ht="15" customHeight="1" x14ac:dyDescent="0.2">
      <c r="A61" s="452" t="s">
        <v>823</v>
      </c>
    </row>
    <row r="62" spans="1:2" ht="15" customHeight="1" x14ac:dyDescent="0.2">
      <c r="A62" s="452" t="s">
        <v>824</v>
      </c>
    </row>
    <row r="63" spans="1:2" ht="15" customHeight="1" x14ac:dyDescent="0.2">
      <c r="A63" s="452" t="s">
        <v>825</v>
      </c>
    </row>
    <row r="64" spans="1:2" ht="15" customHeight="1" x14ac:dyDescent="0.2">
      <c r="A64" s="452" t="s">
        <v>826</v>
      </c>
    </row>
    <row r="65" spans="1:2" ht="15" customHeight="1" x14ac:dyDescent="0.2">
      <c r="A65" s="452" t="s">
        <v>827</v>
      </c>
    </row>
    <row r="66" spans="1:2" ht="15" customHeight="1" x14ac:dyDescent="0.2">
      <c r="A66" s="452" t="s">
        <v>828</v>
      </c>
    </row>
    <row r="67" spans="1:2" ht="15" customHeight="1" x14ac:dyDescent="0.2">
      <c r="A67" s="452" t="s">
        <v>829</v>
      </c>
    </row>
    <row r="68" spans="1:2" ht="8.1" customHeight="1" x14ac:dyDescent="0.2"/>
    <row r="69" spans="1:2" ht="15" customHeight="1" x14ac:dyDescent="0.2">
      <c r="A69" s="453" t="s">
        <v>650</v>
      </c>
      <c r="B69" s="454"/>
    </row>
    <row r="70" spans="1:2" ht="15" customHeight="1" x14ac:dyDescent="0.2">
      <c r="B70" s="452" t="s">
        <v>830</v>
      </c>
    </row>
    <row r="71" spans="1:2" ht="15" customHeight="1" x14ac:dyDescent="0.2">
      <c r="A71" s="452" t="s">
        <v>831</v>
      </c>
    </row>
    <row r="72" spans="1:2" ht="15" customHeight="1" x14ac:dyDescent="0.2">
      <c r="A72" s="452" t="s">
        <v>832</v>
      </c>
    </row>
    <row r="73" spans="1:2" ht="15" customHeight="1" x14ac:dyDescent="0.2">
      <c r="A73" s="452" t="s">
        <v>833</v>
      </c>
    </row>
    <row r="74" spans="1:2" ht="15" customHeight="1" x14ac:dyDescent="0.2">
      <c r="A74" s="452" t="s">
        <v>834</v>
      </c>
    </row>
    <row r="75" spans="1:2" ht="15" customHeight="1" x14ac:dyDescent="0.2">
      <c r="A75" s="452" t="s">
        <v>835</v>
      </c>
    </row>
    <row r="76" spans="1:2" ht="15" customHeight="1" x14ac:dyDescent="0.2">
      <c r="A76" s="452" t="s">
        <v>836</v>
      </c>
    </row>
    <row r="77" spans="1:2" ht="15" customHeight="1" x14ac:dyDescent="0.2">
      <c r="B77" s="452" t="s">
        <v>837</v>
      </c>
    </row>
    <row r="78" spans="1:2" ht="15" customHeight="1" x14ac:dyDescent="0.2">
      <c r="A78" s="452" t="s">
        <v>838</v>
      </c>
    </row>
    <row r="79" spans="1:2" ht="15" customHeight="1" x14ac:dyDescent="0.2">
      <c r="A79" s="452" t="s">
        <v>839</v>
      </c>
    </row>
    <row r="80" spans="1:2" ht="15" customHeight="1" x14ac:dyDescent="0.2">
      <c r="A80" s="452" t="s">
        <v>840</v>
      </c>
    </row>
    <row r="81" spans="1:2" ht="15" customHeight="1" x14ac:dyDescent="0.2">
      <c r="B81" s="452" t="s">
        <v>841</v>
      </c>
    </row>
    <row r="82" spans="1:2" ht="15" customHeight="1" x14ac:dyDescent="0.2">
      <c r="A82" s="452" t="s">
        <v>842</v>
      </c>
    </row>
    <row r="83" spans="1:2" ht="15" customHeight="1" x14ac:dyDescent="0.2">
      <c r="A83" s="452" t="s">
        <v>843</v>
      </c>
    </row>
    <row r="84" spans="1:2" ht="15" customHeight="1" x14ac:dyDescent="0.2">
      <c r="A84" s="452" t="s">
        <v>844</v>
      </c>
    </row>
    <row r="85" spans="1:2" ht="15" customHeight="1" x14ac:dyDescent="0.2">
      <c r="A85" s="452" t="s">
        <v>845</v>
      </c>
    </row>
    <row r="86" spans="1:2" ht="15" customHeight="1" x14ac:dyDescent="0.2">
      <c r="A86" s="452" t="s">
        <v>846</v>
      </c>
    </row>
    <row r="87" spans="1:2" ht="15" customHeight="1" x14ac:dyDescent="0.2">
      <c r="A87" s="452" t="s">
        <v>847</v>
      </c>
    </row>
    <row r="88" spans="1:2" ht="15" customHeight="1" x14ac:dyDescent="0.2">
      <c r="A88" s="452" t="s">
        <v>848</v>
      </c>
    </row>
    <row r="89" spans="1:2" ht="15" customHeight="1" x14ac:dyDescent="0.2">
      <c r="A89" s="452" t="s">
        <v>849</v>
      </c>
    </row>
    <row r="90" spans="1:2" ht="15" customHeight="1" x14ac:dyDescent="0.2">
      <c r="A90" s="452" t="s">
        <v>850</v>
      </c>
    </row>
    <row r="91" spans="1:2" ht="7.5" customHeight="1" x14ac:dyDescent="0.2"/>
    <row r="92" spans="1:2" ht="15" customHeight="1" x14ac:dyDescent="0.2">
      <c r="A92" s="453" t="s">
        <v>851</v>
      </c>
      <c r="B92" s="454"/>
    </row>
    <row r="93" spans="1:2" ht="15" customHeight="1" x14ac:dyDescent="0.2">
      <c r="B93" s="452" t="s">
        <v>852</v>
      </c>
    </row>
    <row r="94" spans="1:2" ht="15" customHeight="1" x14ac:dyDescent="0.2">
      <c r="A94" s="452" t="s">
        <v>853</v>
      </c>
    </row>
    <row r="95" spans="1:2" ht="15" customHeight="1" x14ac:dyDescent="0.2">
      <c r="A95" s="452" t="s">
        <v>854</v>
      </c>
    </row>
    <row r="96" spans="1:2" ht="15" customHeight="1" x14ac:dyDescent="0.2">
      <c r="A96" s="452" t="s">
        <v>855</v>
      </c>
    </row>
    <row r="97" spans="1:2" ht="15" customHeight="1" x14ac:dyDescent="0.2">
      <c r="A97" s="452" t="s">
        <v>856</v>
      </c>
    </row>
    <row r="98" spans="1:2" ht="15" customHeight="1" x14ac:dyDescent="0.2">
      <c r="A98" s="452" t="s">
        <v>857</v>
      </c>
    </row>
    <row r="99" spans="1:2" ht="7.5" customHeight="1" x14ac:dyDescent="0.2"/>
    <row r="100" spans="1:2" ht="15" customHeight="1" x14ac:dyDescent="0.2">
      <c r="B100" s="452" t="s">
        <v>858</v>
      </c>
    </row>
    <row r="101" spans="1:2" ht="15" customHeight="1" x14ac:dyDescent="0.2">
      <c r="A101" s="452" t="s">
        <v>859</v>
      </c>
    </row>
    <row r="102" spans="1:2" ht="15" customHeight="1" x14ac:dyDescent="0.2"/>
    <row r="103" spans="1:2" ht="15" customHeight="1" x14ac:dyDescent="0.2"/>
    <row r="104" spans="1:2" ht="15" customHeight="1" x14ac:dyDescent="0.2">
      <c r="B104" s="455" t="s">
        <v>861</v>
      </c>
    </row>
    <row r="105" spans="1:2" ht="15" customHeight="1" x14ac:dyDescent="0.2">
      <c r="B105" s="455" t="s">
        <v>860</v>
      </c>
    </row>
    <row r="106" spans="1:2" ht="15" customHeight="1" x14ac:dyDescent="0.2"/>
    <row r="107" spans="1:2" ht="15" customHeight="1" x14ac:dyDescent="0.2"/>
    <row r="108" spans="1:2" ht="15" customHeight="1" x14ac:dyDescent="0.2">
      <c r="B108" s="455" t="s">
        <v>862</v>
      </c>
    </row>
    <row r="109" spans="1:2" ht="15" customHeight="1" x14ac:dyDescent="0.2">
      <c r="B109" s="455"/>
    </row>
    <row r="110" spans="1:2" ht="15" customHeight="1" x14ac:dyDescent="0.2">
      <c r="B110" s="455" t="s">
        <v>863</v>
      </c>
    </row>
    <row r="111" spans="1:2" ht="15" customHeight="1" x14ac:dyDescent="0.2">
      <c r="B111" s="455"/>
    </row>
    <row r="112" spans="1:2" ht="15" customHeight="1" x14ac:dyDescent="0.2">
      <c r="B112" s="455" t="s">
        <v>864</v>
      </c>
    </row>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sheetData>
  <printOptions horizontalCentered="1"/>
  <pageMargins left="0.75" right="0.75" top="1.3" bottom="1" header="0.75" footer="1"/>
  <pageSetup firstPageNumber="23" orientation="portrait" useFirstPageNumber="1" r:id="rId1"/>
  <headerFooter>
    <oddHeader>&amp;C&amp;"Arial,Regular"CERTIFICATIONS</oddHeader>
  </headerFooter>
  <rowBreaks count="2" manualBreakCount="2">
    <brk id="41" max="16383" man="1"/>
    <brk id="8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Layout" zoomScaleNormal="100" workbookViewId="0">
      <selection activeCell="A2" sqref="A2"/>
    </sheetView>
  </sheetViews>
  <sheetFormatPr defaultRowHeight="12.75" x14ac:dyDescent="0.2"/>
  <cols>
    <col min="1" max="9" width="9.33203125" style="458"/>
    <col min="10" max="10" width="14" style="456" customWidth="1"/>
    <col min="11" max="16384" width="9.33203125" style="458"/>
  </cols>
  <sheetData>
    <row r="1" spans="1:11" ht="15.75" x14ac:dyDescent="0.2">
      <c r="A1" s="585" t="s">
        <v>651</v>
      </c>
      <c r="B1" s="585"/>
      <c r="C1" s="585"/>
      <c r="D1" s="585"/>
      <c r="E1" s="585"/>
      <c r="F1" s="585"/>
      <c r="G1" s="585"/>
      <c r="H1" s="586"/>
      <c r="I1" s="586"/>
      <c r="K1" s="457"/>
    </row>
    <row r="2" spans="1:11" ht="38.25" customHeight="1" thickBot="1" x14ac:dyDescent="0.3">
      <c r="A2" s="459"/>
      <c r="B2" s="587" t="s">
        <v>653</v>
      </c>
      <c r="C2" s="587"/>
      <c r="D2" s="587"/>
      <c r="E2" s="587"/>
      <c r="F2" s="587"/>
      <c r="G2" s="587"/>
      <c r="H2" s="588"/>
      <c r="I2" s="588"/>
      <c r="J2" s="460" t="s">
        <v>652</v>
      </c>
      <c r="K2" s="459"/>
    </row>
    <row r="3" spans="1:11" ht="13.5" thickBot="1" x14ac:dyDescent="0.25">
      <c r="A3" s="459"/>
      <c r="B3" s="577" t="s">
        <v>654</v>
      </c>
      <c r="C3" s="578"/>
      <c r="D3" s="578"/>
      <c r="E3" s="578"/>
      <c r="F3" s="578"/>
      <c r="G3" s="578"/>
      <c r="H3" s="578"/>
      <c r="I3" s="579"/>
      <c r="J3" s="461"/>
      <c r="K3" s="459"/>
    </row>
    <row r="4" spans="1:11" ht="13.5" thickBot="1" x14ac:dyDescent="0.25">
      <c r="A4" s="459"/>
      <c r="B4" s="580" t="s">
        <v>655</v>
      </c>
      <c r="C4" s="581"/>
      <c r="D4" s="582" t="s">
        <v>656</v>
      </c>
      <c r="E4" s="583"/>
      <c r="F4" s="582" t="s">
        <v>657</v>
      </c>
      <c r="G4" s="583"/>
      <c r="H4" s="582" t="s">
        <v>657</v>
      </c>
      <c r="I4" s="584"/>
      <c r="J4" s="461"/>
      <c r="K4" s="459"/>
    </row>
    <row r="5" spans="1:11" ht="13.5" thickBot="1" x14ac:dyDescent="0.25">
      <c r="A5" s="459"/>
      <c r="B5" s="580" t="s">
        <v>658</v>
      </c>
      <c r="C5" s="581"/>
      <c r="D5" s="592"/>
      <c r="E5" s="593"/>
      <c r="F5" s="592"/>
      <c r="G5" s="593"/>
      <c r="H5" s="592"/>
      <c r="I5" s="594"/>
      <c r="J5" s="461"/>
      <c r="K5" s="459"/>
    </row>
    <row r="6" spans="1:11" ht="13.5" thickBot="1" x14ac:dyDescent="0.25">
      <c r="A6" s="459"/>
      <c r="B6" s="580" t="s">
        <v>659</v>
      </c>
      <c r="C6" s="581"/>
      <c r="D6" s="589"/>
      <c r="E6" s="590"/>
      <c r="F6" s="589"/>
      <c r="G6" s="590"/>
      <c r="H6" s="589"/>
      <c r="I6" s="591"/>
      <c r="J6" s="461"/>
      <c r="K6" s="459"/>
    </row>
    <row r="7" spans="1:11" ht="13.5" thickBot="1" x14ac:dyDescent="0.25">
      <c r="A7" s="459"/>
      <c r="B7" s="580" t="s">
        <v>660</v>
      </c>
      <c r="C7" s="581"/>
      <c r="D7" s="589"/>
      <c r="E7" s="590"/>
      <c r="F7" s="589"/>
      <c r="G7" s="590"/>
      <c r="H7" s="589"/>
      <c r="I7" s="591"/>
      <c r="J7" s="461"/>
      <c r="K7" s="459"/>
    </row>
    <row r="8" spans="1:11" ht="13.5" thickBot="1" x14ac:dyDescent="0.25">
      <c r="A8" s="459"/>
      <c r="B8" s="580" t="s">
        <v>661</v>
      </c>
      <c r="C8" s="581"/>
      <c r="D8" s="600">
        <f>D6-D7</f>
        <v>0</v>
      </c>
      <c r="E8" s="601"/>
      <c r="F8" s="600">
        <f>F6-F7</f>
        <v>0</v>
      </c>
      <c r="G8" s="601"/>
      <c r="H8" s="600">
        <f>H6-H7</f>
        <v>0</v>
      </c>
      <c r="I8" s="602"/>
      <c r="J8" s="461"/>
      <c r="K8" s="459"/>
    </row>
    <row r="9" spans="1:11" ht="13.5" thickBot="1" x14ac:dyDescent="0.25">
      <c r="A9" s="459"/>
      <c r="B9" s="580" t="s">
        <v>662</v>
      </c>
      <c r="C9" s="581"/>
      <c r="D9" s="589"/>
      <c r="E9" s="590"/>
      <c r="F9" s="589"/>
      <c r="G9" s="590"/>
      <c r="H9" s="589"/>
      <c r="I9" s="591"/>
      <c r="J9" s="461"/>
      <c r="K9" s="459"/>
    </row>
    <row r="10" spans="1:11" ht="13.5" thickBot="1" x14ac:dyDescent="0.25">
      <c r="A10" s="459"/>
      <c r="B10" s="595" t="s">
        <v>663</v>
      </c>
      <c r="C10" s="596"/>
      <c r="D10" s="597" t="str">
        <f>IF(D9=0,"",(D8/D9))</f>
        <v/>
      </c>
      <c r="E10" s="598"/>
      <c r="F10" s="597" t="str">
        <f>IF(F9=0,"",(F8/F9))</f>
        <v/>
      </c>
      <c r="G10" s="598"/>
      <c r="H10" s="597" t="str">
        <f>IF(H9=0,"",(H8/H9))</f>
        <v/>
      </c>
      <c r="I10" s="599"/>
      <c r="J10" s="461"/>
      <c r="K10" s="459"/>
    </row>
    <row r="11" spans="1:11" ht="13.5" thickBot="1" x14ac:dyDescent="0.25">
      <c r="A11" s="459"/>
      <c r="B11" s="577" t="s">
        <v>654</v>
      </c>
      <c r="C11" s="578"/>
      <c r="D11" s="578"/>
      <c r="E11" s="578"/>
      <c r="F11" s="578"/>
      <c r="G11" s="578"/>
      <c r="H11" s="578"/>
      <c r="I11" s="579"/>
      <c r="J11" s="462"/>
      <c r="K11" s="459"/>
    </row>
    <row r="12" spans="1:11" ht="13.5" thickBot="1" x14ac:dyDescent="0.25">
      <c r="A12" s="459"/>
      <c r="B12" s="580" t="s">
        <v>655</v>
      </c>
      <c r="C12" s="581"/>
      <c r="D12" s="582" t="s">
        <v>657</v>
      </c>
      <c r="E12" s="583"/>
      <c r="F12" s="582" t="s">
        <v>657</v>
      </c>
      <c r="G12" s="583"/>
      <c r="H12" s="607" t="s">
        <v>664</v>
      </c>
      <c r="I12" s="608"/>
      <c r="J12" s="462"/>
      <c r="K12" s="459"/>
    </row>
    <row r="13" spans="1:11" ht="13.5" thickBot="1" x14ac:dyDescent="0.25">
      <c r="A13" s="459"/>
      <c r="B13" s="580" t="s">
        <v>658</v>
      </c>
      <c r="C13" s="581"/>
      <c r="D13" s="603"/>
      <c r="E13" s="604"/>
      <c r="F13" s="603"/>
      <c r="G13" s="604"/>
      <c r="H13" s="605"/>
      <c r="I13" s="606"/>
      <c r="J13" s="462"/>
      <c r="K13" s="459"/>
    </row>
    <row r="14" spans="1:11" ht="13.5" thickBot="1" x14ac:dyDescent="0.25">
      <c r="A14" s="459"/>
      <c r="B14" s="580" t="s">
        <v>659</v>
      </c>
      <c r="C14" s="581"/>
      <c r="D14" s="589"/>
      <c r="E14" s="590"/>
      <c r="F14" s="589"/>
      <c r="G14" s="590"/>
      <c r="H14" s="600">
        <f>D6+H6+F6+D14+F14</f>
        <v>0</v>
      </c>
      <c r="I14" s="602"/>
      <c r="J14" s="462"/>
      <c r="K14" s="459"/>
    </row>
    <row r="15" spans="1:11" ht="13.5" thickBot="1" x14ac:dyDescent="0.25">
      <c r="A15" s="459"/>
      <c r="B15" s="580" t="s">
        <v>660</v>
      </c>
      <c r="C15" s="581"/>
      <c r="D15" s="589"/>
      <c r="E15" s="590"/>
      <c r="F15" s="589"/>
      <c r="G15" s="590"/>
      <c r="H15" s="600">
        <f>D7+H7+F7+D15+F15</f>
        <v>0</v>
      </c>
      <c r="I15" s="602"/>
      <c r="J15" s="462"/>
      <c r="K15" s="459"/>
    </row>
    <row r="16" spans="1:11" ht="13.5" thickBot="1" x14ac:dyDescent="0.25">
      <c r="A16" s="459"/>
      <c r="B16" s="580" t="s">
        <v>661</v>
      </c>
      <c r="C16" s="581"/>
      <c r="D16" s="600">
        <f>D14-D15</f>
        <v>0</v>
      </c>
      <c r="E16" s="601"/>
      <c r="F16" s="600">
        <f>F14-F15</f>
        <v>0</v>
      </c>
      <c r="G16" s="601"/>
      <c r="H16" s="600">
        <f>H14-H15</f>
        <v>0</v>
      </c>
      <c r="I16" s="602"/>
      <c r="J16" s="462"/>
      <c r="K16" s="459"/>
    </row>
    <row r="17" spans="1:11" ht="13.5" thickBot="1" x14ac:dyDescent="0.25">
      <c r="A17" s="459"/>
      <c r="B17" s="580" t="s">
        <v>662</v>
      </c>
      <c r="C17" s="581"/>
      <c r="D17" s="589"/>
      <c r="E17" s="590"/>
      <c r="F17" s="589"/>
      <c r="G17" s="590"/>
      <c r="H17" s="589"/>
      <c r="I17" s="591"/>
      <c r="J17" s="462"/>
      <c r="K17" s="459"/>
    </row>
    <row r="18" spans="1:11" ht="13.5" thickBot="1" x14ac:dyDescent="0.25">
      <c r="A18" s="459"/>
      <c r="B18" s="595" t="s">
        <v>663</v>
      </c>
      <c r="C18" s="596"/>
      <c r="D18" s="612" t="str">
        <f>IF(D17=0,"",(D16/D17))</f>
        <v/>
      </c>
      <c r="E18" s="613"/>
      <c r="F18" s="612" t="str">
        <f>IF(F17=0,"",(F16/F17))</f>
        <v/>
      </c>
      <c r="G18" s="613"/>
      <c r="H18" s="612" t="str">
        <f>IF(H17=0,"",(H16/H17))</f>
        <v/>
      </c>
      <c r="I18" s="614"/>
      <c r="J18" s="462"/>
      <c r="K18" s="459"/>
    </row>
    <row r="19" spans="1:11" x14ac:dyDescent="0.2">
      <c r="A19" s="463" t="s">
        <v>665</v>
      </c>
      <c r="B19" s="609" t="s">
        <v>666</v>
      </c>
      <c r="C19" s="609"/>
      <c r="D19" s="610"/>
      <c r="E19" s="610"/>
      <c r="F19" s="610"/>
      <c r="G19" s="610"/>
      <c r="H19" s="610"/>
      <c r="I19" s="611"/>
      <c r="J19" s="528"/>
      <c r="K19" s="459"/>
    </row>
    <row r="20" spans="1:11" x14ac:dyDescent="0.2">
      <c r="A20" s="463">
        <v>0</v>
      </c>
      <c r="B20" s="622" t="s">
        <v>667</v>
      </c>
      <c r="C20" s="622"/>
      <c r="D20" s="622"/>
      <c r="E20" s="622"/>
      <c r="F20" s="622"/>
      <c r="G20" s="622"/>
      <c r="H20" s="622"/>
      <c r="I20" s="623"/>
      <c r="J20" s="461"/>
      <c r="K20" s="459"/>
    </row>
    <row r="21" spans="1:11" x14ac:dyDescent="0.2">
      <c r="A21" s="463">
        <v>4</v>
      </c>
      <c r="B21" s="622" t="s">
        <v>867</v>
      </c>
      <c r="C21" s="622"/>
      <c r="D21" s="622"/>
      <c r="E21" s="622"/>
      <c r="F21" s="622"/>
      <c r="G21" s="622"/>
      <c r="H21" s="622"/>
      <c r="I21" s="623"/>
      <c r="J21" s="461"/>
      <c r="K21" s="459"/>
    </row>
    <row r="22" spans="1:11" ht="13.5" thickBot="1" x14ac:dyDescent="0.25">
      <c r="A22" s="463">
        <v>8</v>
      </c>
      <c r="B22" s="615" t="s">
        <v>668</v>
      </c>
      <c r="C22" s="615"/>
      <c r="D22" s="615"/>
      <c r="E22" s="615"/>
      <c r="F22" s="615"/>
      <c r="G22" s="615"/>
      <c r="H22" s="615"/>
      <c r="I22" s="616"/>
      <c r="J22" s="461"/>
      <c r="K22" s="459"/>
    </row>
    <row r="23" spans="1:11" ht="13.5" thickBot="1" x14ac:dyDescent="0.25">
      <c r="A23" s="464"/>
      <c r="B23" s="624" t="s">
        <v>669</v>
      </c>
      <c r="C23" s="625"/>
      <c r="D23" s="625"/>
      <c r="E23" s="625"/>
      <c r="F23" s="625"/>
      <c r="G23" s="625"/>
      <c r="H23" s="625"/>
      <c r="I23" s="626"/>
      <c r="J23" s="465"/>
    </row>
    <row r="24" spans="1:11" ht="13.5" thickBot="1" x14ac:dyDescent="0.25">
      <c r="A24" s="464"/>
      <c r="B24" s="617" t="s">
        <v>655</v>
      </c>
      <c r="C24" s="618"/>
      <c r="D24" s="627" t="s">
        <v>657</v>
      </c>
      <c r="E24" s="628"/>
      <c r="F24" s="627" t="s">
        <v>657</v>
      </c>
      <c r="G24" s="628"/>
      <c r="H24" s="627" t="s">
        <v>657</v>
      </c>
      <c r="I24" s="629"/>
      <c r="J24" s="465"/>
    </row>
    <row r="25" spans="1:11" ht="13.5" thickBot="1" x14ac:dyDescent="0.25">
      <c r="A25" s="464"/>
      <c r="B25" s="617" t="s">
        <v>670</v>
      </c>
      <c r="C25" s="618"/>
      <c r="D25" s="619"/>
      <c r="E25" s="620"/>
      <c r="F25" s="619"/>
      <c r="G25" s="620"/>
      <c r="H25" s="619"/>
      <c r="I25" s="621"/>
      <c r="J25" s="465"/>
    </row>
    <row r="26" spans="1:11" ht="13.5" thickBot="1" x14ac:dyDescent="0.25">
      <c r="A26" s="464"/>
      <c r="B26" s="617" t="s">
        <v>671</v>
      </c>
      <c r="C26" s="618"/>
      <c r="D26" s="619"/>
      <c r="E26" s="620"/>
      <c r="F26" s="619"/>
      <c r="G26" s="620"/>
      <c r="H26" s="619"/>
      <c r="I26" s="621"/>
      <c r="J26" s="465"/>
    </row>
    <row r="27" spans="1:11" ht="13.5" thickBot="1" x14ac:dyDescent="0.25">
      <c r="A27" s="464"/>
      <c r="B27" s="617" t="s">
        <v>672</v>
      </c>
      <c r="C27" s="618"/>
      <c r="D27" s="634">
        <f>D25-D26</f>
        <v>0</v>
      </c>
      <c r="E27" s="635"/>
      <c r="F27" s="634">
        <f>F25-F26</f>
        <v>0</v>
      </c>
      <c r="G27" s="635"/>
      <c r="H27" s="634">
        <f>H25-H26</f>
        <v>0</v>
      </c>
      <c r="I27" s="636"/>
      <c r="J27" s="465"/>
    </row>
    <row r="28" spans="1:11" ht="13.5" thickBot="1" x14ac:dyDescent="0.25">
      <c r="A28" s="464"/>
      <c r="B28" s="617" t="s">
        <v>673</v>
      </c>
      <c r="C28" s="618"/>
      <c r="D28" s="589"/>
      <c r="E28" s="590"/>
      <c r="F28" s="589"/>
      <c r="G28" s="590"/>
      <c r="H28" s="589"/>
      <c r="I28" s="591"/>
      <c r="J28" s="465"/>
    </row>
    <row r="29" spans="1:11" ht="13.5" thickBot="1" x14ac:dyDescent="0.25">
      <c r="A29" s="464"/>
      <c r="B29" s="637" t="s">
        <v>663</v>
      </c>
      <c r="C29" s="638"/>
      <c r="D29" s="639" t="str">
        <f>IF(D28=0,"",(D27/D28))</f>
        <v/>
      </c>
      <c r="E29" s="640"/>
      <c r="F29" s="639" t="str">
        <f>IF(F28=0,"",(F27/F28))</f>
        <v/>
      </c>
      <c r="G29" s="640"/>
      <c r="H29" s="639" t="str">
        <f>IF(H28=0,"",(H27/H28))</f>
        <v/>
      </c>
      <c r="I29" s="641"/>
      <c r="J29" s="465"/>
    </row>
    <row r="30" spans="1:11" ht="13.5" thickBot="1" x14ac:dyDescent="0.25">
      <c r="A30" s="464"/>
      <c r="B30" s="624" t="s">
        <v>674</v>
      </c>
      <c r="C30" s="625"/>
      <c r="D30" s="625"/>
      <c r="E30" s="625"/>
      <c r="F30" s="625"/>
      <c r="G30" s="625"/>
      <c r="H30" s="625"/>
      <c r="I30" s="626"/>
      <c r="J30" s="466"/>
    </row>
    <row r="31" spans="1:11" ht="13.5" thickBot="1" x14ac:dyDescent="0.25">
      <c r="A31" s="464"/>
      <c r="B31" s="617" t="s">
        <v>655</v>
      </c>
      <c r="C31" s="618"/>
      <c r="D31" s="627" t="s">
        <v>657</v>
      </c>
      <c r="E31" s="628"/>
      <c r="F31" s="627" t="s">
        <v>657</v>
      </c>
      <c r="G31" s="628"/>
      <c r="H31" s="630" t="s">
        <v>664</v>
      </c>
      <c r="I31" s="631"/>
      <c r="J31" s="466"/>
    </row>
    <row r="32" spans="1:11" ht="13.5" thickBot="1" x14ac:dyDescent="0.25">
      <c r="A32" s="464"/>
      <c r="B32" s="617" t="s">
        <v>670</v>
      </c>
      <c r="C32" s="618"/>
      <c r="D32" s="619"/>
      <c r="E32" s="620"/>
      <c r="F32" s="619"/>
      <c r="G32" s="620"/>
      <c r="H32" s="600">
        <f>D25+H25+F25+D32+F32</f>
        <v>0</v>
      </c>
      <c r="I32" s="602"/>
      <c r="J32" s="466"/>
    </row>
    <row r="33" spans="1:10" ht="13.5" thickBot="1" x14ac:dyDescent="0.25">
      <c r="A33" s="464"/>
      <c r="B33" s="617" t="s">
        <v>671</v>
      </c>
      <c r="C33" s="618"/>
      <c r="D33" s="619"/>
      <c r="E33" s="620"/>
      <c r="F33" s="619"/>
      <c r="G33" s="620"/>
      <c r="H33" s="600">
        <f>D26+H26+F26+D33+F33</f>
        <v>0</v>
      </c>
      <c r="I33" s="602"/>
      <c r="J33" s="466"/>
    </row>
    <row r="34" spans="1:10" ht="13.5" thickBot="1" x14ac:dyDescent="0.25">
      <c r="A34" s="464"/>
      <c r="B34" s="617" t="s">
        <v>672</v>
      </c>
      <c r="C34" s="618"/>
      <c r="D34" s="634">
        <f>D32-D33</f>
        <v>0</v>
      </c>
      <c r="E34" s="635"/>
      <c r="F34" s="634">
        <f>F32-F33</f>
        <v>0</v>
      </c>
      <c r="G34" s="635"/>
      <c r="H34" s="634">
        <f>H32-H33</f>
        <v>0</v>
      </c>
      <c r="I34" s="636"/>
      <c r="J34" s="466"/>
    </row>
    <row r="35" spans="1:10" ht="13.5" thickBot="1" x14ac:dyDescent="0.25">
      <c r="A35" s="464"/>
      <c r="B35" s="617" t="s">
        <v>673</v>
      </c>
      <c r="C35" s="618"/>
      <c r="D35" s="589"/>
      <c r="E35" s="590"/>
      <c r="F35" s="589"/>
      <c r="G35" s="590"/>
      <c r="H35" s="589"/>
      <c r="I35" s="591"/>
      <c r="J35" s="466"/>
    </row>
    <row r="36" spans="1:10" ht="13.5" thickBot="1" x14ac:dyDescent="0.25">
      <c r="A36" s="464"/>
      <c r="B36" s="637" t="s">
        <v>663</v>
      </c>
      <c r="C36" s="638"/>
      <c r="D36" s="639" t="str">
        <f>IF(D35=0,"",(D34/D35))</f>
        <v/>
      </c>
      <c r="E36" s="640"/>
      <c r="F36" s="639" t="str">
        <f>IF(F35=0,"",(F34/F35))</f>
        <v/>
      </c>
      <c r="G36" s="640"/>
      <c r="H36" s="639" t="str">
        <f>IF(H35=0,"",(H34/H35))</f>
        <v/>
      </c>
      <c r="I36" s="641"/>
      <c r="J36" s="467"/>
    </row>
    <row r="37" spans="1:10" ht="13.5" thickBot="1" x14ac:dyDescent="0.25">
      <c r="A37" s="463" t="s">
        <v>665</v>
      </c>
      <c r="B37" s="633" t="s">
        <v>666</v>
      </c>
      <c r="C37" s="609"/>
      <c r="D37" s="610"/>
      <c r="E37" s="610"/>
      <c r="F37" s="610"/>
      <c r="G37" s="610"/>
      <c r="H37" s="610"/>
      <c r="I37" s="611"/>
      <c r="J37" s="529"/>
    </row>
    <row r="38" spans="1:10" x14ac:dyDescent="0.2">
      <c r="A38" s="463">
        <v>0</v>
      </c>
      <c r="B38" s="632" t="s">
        <v>675</v>
      </c>
      <c r="C38" s="622"/>
      <c r="D38" s="622"/>
      <c r="E38" s="622"/>
      <c r="F38" s="622"/>
      <c r="G38" s="622"/>
      <c r="H38" s="622"/>
      <c r="I38" s="623"/>
      <c r="J38" s="468"/>
    </row>
    <row r="39" spans="1:10" x14ac:dyDescent="0.2">
      <c r="A39" s="463">
        <v>4</v>
      </c>
      <c r="B39" s="632" t="s">
        <v>676</v>
      </c>
      <c r="C39" s="622"/>
      <c r="D39" s="622"/>
      <c r="E39" s="622"/>
      <c r="F39" s="622"/>
      <c r="G39" s="622"/>
      <c r="H39" s="622"/>
      <c r="I39" s="623"/>
      <c r="J39" s="465"/>
    </row>
    <row r="40" spans="1:10" x14ac:dyDescent="0.2">
      <c r="A40" s="463">
        <v>8</v>
      </c>
      <c r="B40" s="632" t="s">
        <v>677</v>
      </c>
      <c r="C40" s="622"/>
      <c r="D40" s="622"/>
      <c r="E40" s="622"/>
      <c r="F40" s="622"/>
      <c r="G40" s="622"/>
      <c r="H40" s="622"/>
      <c r="I40" s="623"/>
      <c r="J40" s="465"/>
    </row>
    <row r="41" spans="1:10" x14ac:dyDescent="0.2">
      <c r="A41" s="463">
        <v>10</v>
      </c>
      <c r="B41" s="632" t="s">
        <v>678</v>
      </c>
      <c r="C41" s="622"/>
      <c r="D41" s="622"/>
      <c r="E41" s="622"/>
      <c r="F41" s="622"/>
      <c r="G41" s="622"/>
      <c r="H41" s="622"/>
      <c r="I41" s="623"/>
      <c r="J41" s="469"/>
    </row>
  </sheetData>
  <sheetProtection password="A84B" sheet="1" objects="1" scenarios="1"/>
  <mergeCells count="127">
    <mergeCell ref="B29:C29"/>
    <mergeCell ref="D29:E29"/>
    <mergeCell ref="F29:G29"/>
    <mergeCell ref="H29:I29"/>
    <mergeCell ref="B27:C27"/>
    <mergeCell ref="D27:E27"/>
    <mergeCell ref="F27:G27"/>
    <mergeCell ref="H27:I27"/>
    <mergeCell ref="B28:C28"/>
    <mergeCell ref="D28:E28"/>
    <mergeCell ref="F28:G28"/>
    <mergeCell ref="H28:I28"/>
    <mergeCell ref="B40:I40"/>
    <mergeCell ref="B41:I41"/>
    <mergeCell ref="B39:I39"/>
    <mergeCell ref="B38:I38"/>
    <mergeCell ref="B37:C37"/>
    <mergeCell ref="D37:E37"/>
    <mergeCell ref="F37:G37"/>
    <mergeCell ref="H37:I37"/>
    <mergeCell ref="B34:C34"/>
    <mergeCell ref="D34:E34"/>
    <mergeCell ref="F34:G34"/>
    <mergeCell ref="H34:I34"/>
    <mergeCell ref="B35:C35"/>
    <mergeCell ref="D35:E35"/>
    <mergeCell ref="F35:G35"/>
    <mergeCell ref="H35:I35"/>
    <mergeCell ref="B36:C36"/>
    <mergeCell ref="D36:E36"/>
    <mergeCell ref="F36:G36"/>
    <mergeCell ref="H36:I36"/>
    <mergeCell ref="B33:C33"/>
    <mergeCell ref="D33:E33"/>
    <mergeCell ref="F33:G33"/>
    <mergeCell ref="H33:I33"/>
    <mergeCell ref="B30:I30"/>
    <mergeCell ref="B31:C31"/>
    <mergeCell ref="D31:E31"/>
    <mergeCell ref="F31:G31"/>
    <mergeCell ref="H31:I31"/>
    <mergeCell ref="B32:C32"/>
    <mergeCell ref="D32:E32"/>
    <mergeCell ref="F32:G32"/>
    <mergeCell ref="H32:I32"/>
    <mergeCell ref="B22:I22"/>
    <mergeCell ref="B25:C25"/>
    <mergeCell ref="D25:E25"/>
    <mergeCell ref="F25:G25"/>
    <mergeCell ref="H25:I25"/>
    <mergeCell ref="B26:C26"/>
    <mergeCell ref="D26:E26"/>
    <mergeCell ref="B20:I20"/>
    <mergeCell ref="B21:I21"/>
    <mergeCell ref="B23:I23"/>
    <mergeCell ref="B24:C24"/>
    <mergeCell ref="D24:E24"/>
    <mergeCell ref="F24:G24"/>
    <mergeCell ref="H24:I24"/>
    <mergeCell ref="F26:G26"/>
    <mergeCell ref="H26:I26"/>
    <mergeCell ref="B19:C19"/>
    <mergeCell ref="D19:E19"/>
    <mergeCell ref="F19:G19"/>
    <mergeCell ref="H19:I19"/>
    <mergeCell ref="B18:C18"/>
    <mergeCell ref="D18:E18"/>
    <mergeCell ref="F18:G18"/>
    <mergeCell ref="H18:I18"/>
    <mergeCell ref="B17:C17"/>
    <mergeCell ref="D17:E17"/>
    <mergeCell ref="F17:G17"/>
    <mergeCell ref="H17:I17"/>
    <mergeCell ref="B16:C16"/>
    <mergeCell ref="D16:E16"/>
    <mergeCell ref="F16:G16"/>
    <mergeCell ref="H16:I16"/>
    <mergeCell ref="B15:C15"/>
    <mergeCell ref="D15:E15"/>
    <mergeCell ref="F15:G15"/>
    <mergeCell ref="H15:I15"/>
    <mergeCell ref="B14:C14"/>
    <mergeCell ref="D14:E14"/>
    <mergeCell ref="F14:G14"/>
    <mergeCell ref="H14:I14"/>
    <mergeCell ref="B13:C13"/>
    <mergeCell ref="D13:E13"/>
    <mergeCell ref="F13:G13"/>
    <mergeCell ref="H13:I13"/>
    <mergeCell ref="B11:I11"/>
    <mergeCell ref="B12:C12"/>
    <mergeCell ref="D12:E12"/>
    <mergeCell ref="F12:G12"/>
    <mergeCell ref="H12:I12"/>
    <mergeCell ref="B10:C10"/>
    <mergeCell ref="D10:E10"/>
    <mergeCell ref="F10:G10"/>
    <mergeCell ref="H10:I10"/>
    <mergeCell ref="B9:C9"/>
    <mergeCell ref="D9:E9"/>
    <mergeCell ref="F9:G9"/>
    <mergeCell ref="H9:I9"/>
    <mergeCell ref="B8:C8"/>
    <mergeCell ref="D8:E8"/>
    <mergeCell ref="F8:G8"/>
    <mergeCell ref="H8:I8"/>
    <mergeCell ref="B7:C7"/>
    <mergeCell ref="D7:E7"/>
    <mergeCell ref="F7:G7"/>
    <mergeCell ref="H7:I7"/>
    <mergeCell ref="B6:C6"/>
    <mergeCell ref="D6:E6"/>
    <mergeCell ref="F6:G6"/>
    <mergeCell ref="H6:I6"/>
    <mergeCell ref="B5:C5"/>
    <mergeCell ref="D5:E5"/>
    <mergeCell ref="F5:G5"/>
    <mergeCell ref="H5:I5"/>
    <mergeCell ref="B3:I3"/>
    <mergeCell ref="B4:C4"/>
    <mergeCell ref="D4:E4"/>
    <mergeCell ref="F4:G4"/>
    <mergeCell ref="H4:I4"/>
    <mergeCell ref="A1:G1"/>
    <mergeCell ref="H1:I1"/>
    <mergeCell ref="B2:G2"/>
    <mergeCell ref="H2:I2"/>
  </mergeCells>
  <pageMargins left="0.7" right="0.7" top="0.75" bottom="0.75" header="0.3" footer="0.3"/>
  <pageSetup firstPageNumber="26"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A2" sqref="A2"/>
    </sheetView>
  </sheetViews>
  <sheetFormatPr defaultRowHeight="12.75" x14ac:dyDescent="0.2"/>
  <cols>
    <col min="1" max="1" width="12.1640625" style="458" customWidth="1"/>
    <col min="2" max="2" width="35" style="458" customWidth="1"/>
    <col min="3" max="3" width="33.5" style="458" customWidth="1"/>
    <col min="4" max="4" width="20.5" style="492" customWidth="1"/>
    <col min="5" max="5" width="10.83203125" style="492" customWidth="1"/>
    <col min="6" max="6" width="9.33203125" style="458"/>
    <col min="7" max="7" width="21.33203125" style="458" bestFit="1" customWidth="1"/>
    <col min="8" max="11" width="18.1640625" style="458" customWidth="1"/>
    <col min="12" max="12" width="10.83203125" style="458" customWidth="1"/>
    <col min="13" max="14" width="9.33203125" style="458"/>
    <col min="15" max="15" width="0" style="471" hidden="1" customWidth="1"/>
    <col min="16" max="16384" width="9.33203125" style="458"/>
  </cols>
  <sheetData>
    <row r="1" spans="1:15" ht="18.75" x14ac:dyDescent="0.2">
      <c r="A1" s="516" t="s">
        <v>679</v>
      </c>
      <c r="B1" s="516"/>
      <c r="C1" s="516"/>
      <c r="D1" s="517"/>
      <c r="E1" s="518" t="s">
        <v>652</v>
      </c>
      <c r="G1" s="649"/>
      <c r="H1" s="649"/>
      <c r="I1" s="649"/>
      <c r="J1" s="649"/>
      <c r="K1" s="649"/>
      <c r="L1" s="470" t="s">
        <v>652</v>
      </c>
    </row>
    <row r="2" spans="1:15" ht="15" customHeight="1" x14ac:dyDescent="0.2">
      <c r="A2" s="472" t="s">
        <v>680</v>
      </c>
      <c r="B2" s="473"/>
      <c r="C2" s="474"/>
      <c r="D2" s="520"/>
      <c r="E2" s="530"/>
      <c r="G2" s="475" t="s">
        <v>737</v>
      </c>
      <c r="H2" s="476"/>
      <c r="I2" s="476"/>
      <c r="J2" s="476"/>
      <c r="K2" s="476"/>
      <c r="L2" s="519"/>
      <c r="O2" s="471" t="s">
        <v>865</v>
      </c>
    </row>
    <row r="3" spans="1:15" ht="15" customHeight="1" x14ac:dyDescent="0.2">
      <c r="A3" s="477" t="s">
        <v>681</v>
      </c>
      <c r="B3" s="478"/>
      <c r="C3" s="544" t="s">
        <v>868</v>
      </c>
      <c r="D3" s="545"/>
      <c r="E3" s="510"/>
      <c r="G3" s="650" t="s">
        <v>738</v>
      </c>
      <c r="H3" s="651"/>
      <c r="I3" s="651"/>
      <c r="J3" s="651"/>
      <c r="K3" s="480"/>
      <c r="L3" s="481"/>
      <c r="O3" s="471" t="s">
        <v>866</v>
      </c>
    </row>
    <row r="4" spans="1:15" ht="26.25" thickBot="1" x14ac:dyDescent="0.25">
      <c r="A4" s="647" t="s">
        <v>682</v>
      </c>
      <c r="B4" s="647"/>
      <c r="C4" s="647"/>
      <c r="D4" s="482"/>
      <c r="E4" s="511"/>
      <c r="G4" s="483" t="s">
        <v>739</v>
      </c>
      <c r="H4" s="484" t="s">
        <v>740</v>
      </c>
      <c r="I4" s="484" t="s">
        <v>741</v>
      </c>
      <c r="J4" s="485" t="s">
        <v>340</v>
      </c>
      <c r="K4" s="486" t="s">
        <v>80</v>
      </c>
      <c r="L4" s="481"/>
    </row>
    <row r="5" spans="1:15" ht="15" customHeight="1" thickBot="1" x14ac:dyDescent="0.25">
      <c r="A5" s="487" t="s">
        <v>683</v>
      </c>
      <c r="B5" s="488"/>
      <c r="C5" s="544" t="s">
        <v>868</v>
      </c>
      <c r="D5" s="545"/>
      <c r="E5" s="510"/>
      <c r="G5" s="489" t="s">
        <v>742</v>
      </c>
      <c r="H5" s="535"/>
      <c r="I5" s="535"/>
      <c r="J5" s="535"/>
      <c r="K5" s="525"/>
      <c r="L5" s="481"/>
    </row>
    <row r="6" spans="1:15" ht="15" customHeight="1" thickBot="1" x14ac:dyDescent="0.25">
      <c r="A6" s="491" t="s">
        <v>684</v>
      </c>
      <c r="B6" s="491"/>
      <c r="D6" s="515"/>
      <c r="E6" s="512"/>
      <c r="G6" s="489" t="s">
        <v>743</v>
      </c>
      <c r="H6" s="490"/>
      <c r="I6" s="490"/>
      <c r="J6" s="490"/>
      <c r="K6" s="541"/>
      <c r="L6" s="481"/>
    </row>
    <row r="7" spans="1:15" ht="15" customHeight="1" thickBot="1" x14ac:dyDescent="0.25">
      <c r="A7" s="493" t="s">
        <v>685</v>
      </c>
      <c r="B7" s="493"/>
      <c r="C7" s="494" t="s">
        <v>686</v>
      </c>
      <c r="D7" s="495"/>
      <c r="E7" s="510"/>
      <c r="G7" s="489" t="s">
        <v>744</v>
      </c>
      <c r="H7" s="531">
        <f>H5*H6</f>
        <v>0</v>
      </c>
      <c r="I7" s="531">
        <f t="shared" ref="I7:J7" si="0">I5*I6</f>
        <v>0</v>
      </c>
      <c r="J7" s="531">
        <f t="shared" si="0"/>
        <v>0</v>
      </c>
      <c r="K7" s="532">
        <f>SUM(H7:J7)</f>
        <v>0</v>
      </c>
      <c r="L7" s="481"/>
    </row>
    <row r="8" spans="1:15" ht="15" customHeight="1" thickBot="1" x14ac:dyDescent="0.25">
      <c r="A8" s="493" t="s">
        <v>687</v>
      </c>
      <c r="B8" s="496"/>
      <c r="C8" s="497"/>
      <c r="D8" s="523">
        <f>IF(D3="yes",(D7-((D7-D4)/1.3))*-1, 0)</f>
        <v>0</v>
      </c>
      <c r="E8" s="511"/>
      <c r="G8" s="489" t="s">
        <v>745</v>
      </c>
      <c r="H8" s="490"/>
      <c r="I8" s="490"/>
      <c r="J8" s="490"/>
      <c r="K8" s="541"/>
      <c r="L8" s="481"/>
    </row>
    <row r="9" spans="1:15" ht="15" customHeight="1" thickBot="1" x14ac:dyDescent="0.25">
      <c r="A9" s="644" t="s">
        <v>688</v>
      </c>
      <c r="B9" s="644"/>
      <c r="C9" s="644"/>
      <c r="D9" s="524">
        <v>10</v>
      </c>
      <c r="E9" s="510"/>
      <c r="G9" s="489" t="s">
        <v>746</v>
      </c>
      <c r="H9" s="531">
        <f>H7*H8</f>
        <v>0</v>
      </c>
      <c r="I9" s="531">
        <f>I7*I8</f>
        <v>0</v>
      </c>
      <c r="J9" s="531">
        <f>J7*J8</f>
        <v>0</v>
      </c>
      <c r="K9" s="532">
        <f>SUM(H9:J9)</f>
        <v>0</v>
      </c>
      <c r="L9" s="481"/>
    </row>
    <row r="10" spans="1:15" ht="15" customHeight="1" thickBot="1" x14ac:dyDescent="0.25">
      <c r="A10" s="644" t="s">
        <v>689</v>
      </c>
      <c r="B10" s="644"/>
      <c r="C10" s="644"/>
      <c r="D10" s="495"/>
      <c r="E10" s="511"/>
      <c r="G10" s="489" t="s">
        <v>747</v>
      </c>
      <c r="H10" s="490"/>
      <c r="I10" s="490"/>
      <c r="J10" s="490"/>
      <c r="K10" s="525">
        <f>SUMMARY!$E$26+SUMMARY!$E$27</f>
        <v>0</v>
      </c>
      <c r="L10" s="481"/>
    </row>
    <row r="11" spans="1:15" ht="15" customHeight="1" x14ac:dyDescent="0.2">
      <c r="A11" s="644" t="s">
        <v>690</v>
      </c>
      <c r="B11" s="644"/>
      <c r="C11" s="644"/>
      <c r="D11" s="542">
        <v>0.94</v>
      </c>
      <c r="E11" s="510"/>
      <c r="G11" s="498" t="s">
        <v>748</v>
      </c>
      <c r="H11" s="533" t="str">
        <f>IF(H10=0,"",(H9/H10/10))</f>
        <v/>
      </c>
      <c r="I11" s="533" t="str">
        <f>IF(I10=0,"",(I9/I10/10))</f>
        <v/>
      </c>
      <c r="J11" s="533" t="str">
        <f>IF(J10=0,"",(J9/J10/10))</f>
        <v/>
      </c>
      <c r="K11" s="534">
        <f>SUM(H11:J11)</f>
        <v>0</v>
      </c>
      <c r="L11" s="481"/>
    </row>
    <row r="12" spans="1:15" ht="15" customHeight="1" x14ac:dyDescent="0.2">
      <c r="A12" s="644" t="s">
        <v>691</v>
      </c>
      <c r="B12" s="644"/>
      <c r="C12" s="644"/>
      <c r="D12" s="523" t="str">
        <f>IF(D7=0,"$0",D10*D11)</f>
        <v>$0</v>
      </c>
      <c r="E12" s="511"/>
      <c r="G12" s="499"/>
      <c r="H12" s="500"/>
      <c r="I12" s="501"/>
      <c r="J12" s="479"/>
      <c r="K12" s="479"/>
      <c r="L12" s="481"/>
    </row>
    <row r="13" spans="1:15" ht="26.25" thickBot="1" x14ac:dyDescent="0.25">
      <c r="A13" s="491" t="s">
        <v>692</v>
      </c>
      <c r="B13" s="491"/>
      <c r="E13" s="512"/>
      <c r="G13" s="502" t="s">
        <v>709</v>
      </c>
      <c r="H13" s="484" t="s">
        <v>749</v>
      </c>
      <c r="I13" s="503" t="s">
        <v>750</v>
      </c>
      <c r="J13" s="479"/>
      <c r="K13" s="479"/>
      <c r="L13" s="481"/>
    </row>
    <row r="14" spans="1:15" ht="15" customHeight="1" thickBot="1" x14ac:dyDescent="0.25">
      <c r="A14" s="493" t="s">
        <v>5</v>
      </c>
      <c r="B14" s="496"/>
      <c r="C14" s="504"/>
      <c r="D14" s="495"/>
      <c r="E14" s="511"/>
      <c r="G14" s="505">
        <v>10</v>
      </c>
      <c r="H14" s="537" t="s">
        <v>751</v>
      </c>
      <c r="I14" s="538" t="s">
        <v>752</v>
      </c>
      <c r="J14" s="652"/>
      <c r="K14" s="652"/>
      <c r="L14" s="481"/>
    </row>
    <row r="15" spans="1:15" ht="15" customHeight="1" thickBot="1" x14ac:dyDescent="0.25">
      <c r="A15" s="644" t="s">
        <v>693</v>
      </c>
      <c r="B15" s="644"/>
      <c r="C15" s="644"/>
      <c r="D15" s="495"/>
      <c r="E15" s="511"/>
      <c r="G15" s="505">
        <v>9</v>
      </c>
      <c r="H15" s="537" t="s">
        <v>753</v>
      </c>
      <c r="I15" s="538" t="s">
        <v>754</v>
      </c>
      <c r="J15" s="652"/>
      <c r="K15" s="652"/>
      <c r="L15" s="481"/>
    </row>
    <row r="16" spans="1:15" ht="15" customHeight="1" thickBot="1" x14ac:dyDescent="0.25">
      <c r="A16" s="493" t="s">
        <v>694</v>
      </c>
      <c r="B16" s="493"/>
      <c r="C16" s="546" t="s">
        <v>695</v>
      </c>
      <c r="D16" s="482"/>
      <c r="E16" s="511"/>
      <c r="G16" s="505">
        <v>8</v>
      </c>
      <c r="H16" s="537" t="s">
        <v>755</v>
      </c>
      <c r="I16" s="538" t="s">
        <v>756</v>
      </c>
      <c r="J16" s="653"/>
      <c r="K16" s="652"/>
      <c r="L16" s="481"/>
    </row>
    <row r="17" spans="1:12" ht="15" customHeight="1" thickBot="1" x14ac:dyDescent="0.25">
      <c r="A17" s="644" t="s">
        <v>696</v>
      </c>
      <c r="B17" s="644"/>
      <c r="C17" s="644"/>
      <c r="D17" s="523">
        <f>SUM(D14:D16)</f>
        <v>0</v>
      </c>
      <c r="E17" s="511"/>
      <c r="G17" s="505">
        <v>7</v>
      </c>
      <c r="H17" s="537" t="s">
        <v>757</v>
      </c>
      <c r="I17" s="538" t="s">
        <v>758</v>
      </c>
      <c r="J17" s="479"/>
      <c r="K17" s="479"/>
      <c r="L17" s="481"/>
    </row>
    <row r="18" spans="1:12" ht="15" customHeight="1" thickBot="1" x14ac:dyDescent="0.25">
      <c r="A18" s="644" t="s">
        <v>697</v>
      </c>
      <c r="B18" s="644"/>
      <c r="C18" s="644"/>
      <c r="D18" s="523" t="str">
        <f>D12</f>
        <v>$0</v>
      </c>
      <c r="E18" s="511"/>
      <c r="G18" s="505">
        <v>5</v>
      </c>
      <c r="H18" s="537" t="s">
        <v>759</v>
      </c>
      <c r="I18" s="538" t="s">
        <v>760</v>
      </c>
      <c r="J18" s="479"/>
      <c r="K18" s="479"/>
      <c r="L18" s="481"/>
    </row>
    <row r="19" spans="1:12" ht="15" customHeight="1" thickBot="1" x14ac:dyDescent="0.25">
      <c r="A19" s="644" t="s">
        <v>698</v>
      </c>
      <c r="B19" s="644"/>
      <c r="C19" s="644"/>
      <c r="D19" s="523">
        <f>SUM(D17:D18)</f>
        <v>0</v>
      </c>
      <c r="E19" s="511"/>
      <c r="G19" s="505">
        <v>3</v>
      </c>
      <c r="H19" s="537" t="s">
        <v>761</v>
      </c>
      <c r="I19" s="538" t="s">
        <v>762</v>
      </c>
      <c r="J19" s="479"/>
      <c r="K19" s="479"/>
      <c r="L19" s="481"/>
    </row>
    <row r="20" spans="1:12" ht="15" customHeight="1" thickBot="1" x14ac:dyDescent="0.25">
      <c r="A20" s="647" t="s">
        <v>699</v>
      </c>
      <c r="B20" s="647"/>
      <c r="C20" s="647"/>
      <c r="D20" s="482"/>
      <c r="E20" s="511"/>
      <c r="G20" s="505">
        <v>1</v>
      </c>
      <c r="H20" s="537" t="s">
        <v>763</v>
      </c>
      <c r="I20" s="538" t="s">
        <v>764</v>
      </c>
      <c r="J20" s="479"/>
      <c r="K20" s="479"/>
      <c r="L20" s="481"/>
    </row>
    <row r="21" spans="1:12" ht="15" customHeight="1" x14ac:dyDescent="0.2">
      <c r="A21" s="648" t="s">
        <v>700</v>
      </c>
      <c r="B21" s="648"/>
      <c r="C21" s="648"/>
      <c r="D21" s="506"/>
      <c r="E21" s="510"/>
      <c r="G21" s="507">
        <v>0</v>
      </c>
      <c r="H21" s="540" t="s">
        <v>765</v>
      </c>
      <c r="I21" s="539" t="s">
        <v>766</v>
      </c>
      <c r="J21" s="479"/>
      <c r="K21" s="479"/>
      <c r="L21" s="481"/>
    </row>
    <row r="22" spans="1:12" ht="15" customHeight="1" x14ac:dyDescent="0.2">
      <c r="A22" s="644" t="s">
        <v>701</v>
      </c>
      <c r="B22" s="644"/>
      <c r="C22" s="644"/>
      <c r="D22" s="543">
        <v>100</v>
      </c>
      <c r="E22" s="510"/>
      <c r="G22" s="499"/>
      <c r="H22" s="479"/>
      <c r="I22" s="479"/>
      <c r="J22" s="479"/>
      <c r="K22" s="479"/>
      <c r="L22" s="481"/>
    </row>
    <row r="23" spans="1:12" ht="15" customHeight="1" x14ac:dyDescent="0.2">
      <c r="A23" s="644" t="s">
        <v>702</v>
      </c>
      <c r="B23" s="644"/>
      <c r="C23" s="644"/>
      <c r="D23" s="543">
        <v>100</v>
      </c>
      <c r="E23" s="510"/>
      <c r="G23" s="660" t="s">
        <v>767</v>
      </c>
      <c r="H23" s="661"/>
      <c r="I23" s="661"/>
      <c r="J23" s="661"/>
      <c r="K23" s="661"/>
      <c r="L23" s="662"/>
    </row>
    <row r="24" spans="1:12" ht="15" customHeight="1" x14ac:dyDescent="0.2">
      <c r="A24" s="644" t="s">
        <v>703</v>
      </c>
      <c r="B24" s="644"/>
      <c r="C24" s="644"/>
      <c r="D24" s="526">
        <f>IF(D23=0,,D22/D23)</f>
        <v>1</v>
      </c>
      <c r="E24" s="513"/>
      <c r="G24" s="654" t="s">
        <v>768</v>
      </c>
      <c r="H24" s="655"/>
      <c r="I24" s="655"/>
      <c r="J24" s="655"/>
      <c r="K24" s="655"/>
      <c r="L24" s="656"/>
    </row>
    <row r="25" spans="1:12" ht="15" customHeight="1" x14ac:dyDescent="0.2">
      <c r="A25" s="644" t="s">
        <v>704</v>
      </c>
      <c r="B25" s="644"/>
      <c r="C25" s="644"/>
      <c r="D25" s="523">
        <f>D20</f>
        <v>0</v>
      </c>
      <c r="E25" s="511"/>
      <c r="G25" s="654" t="s">
        <v>769</v>
      </c>
      <c r="H25" s="655"/>
      <c r="I25" s="655"/>
      <c r="J25" s="655"/>
      <c r="K25" s="655"/>
      <c r="L25" s="656"/>
    </row>
    <row r="26" spans="1:12" ht="15" customHeight="1" x14ac:dyDescent="0.2">
      <c r="A26" s="644" t="s">
        <v>705</v>
      </c>
      <c r="B26" s="644"/>
      <c r="C26" s="644"/>
      <c r="D26" s="523">
        <f>D24*D25</f>
        <v>0</v>
      </c>
      <c r="E26" s="511"/>
      <c r="G26" s="654" t="s">
        <v>770</v>
      </c>
      <c r="H26" s="655"/>
      <c r="I26" s="655"/>
      <c r="J26" s="655"/>
      <c r="K26" s="655"/>
      <c r="L26" s="656"/>
    </row>
    <row r="27" spans="1:12" ht="15" customHeight="1" x14ac:dyDescent="0.2">
      <c r="A27" s="648" t="s">
        <v>706</v>
      </c>
      <c r="B27" s="648"/>
      <c r="C27" s="648"/>
      <c r="D27" s="506"/>
      <c r="E27" s="510"/>
      <c r="G27" s="657" t="s">
        <v>771</v>
      </c>
      <c r="H27" s="658"/>
      <c r="I27" s="658"/>
      <c r="J27" s="658"/>
      <c r="K27" s="658"/>
      <c r="L27" s="659"/>
    </row>
    <row r="28" spans="1:12" ht="15" customHeight="1" x14ac:dyDescent="0.2">
      <c r="A28" s="644" t="s">
        <v>698</v>
      </c>
      <c r="B28" s="644"/>
      <c r="C28" s="644"/>
      <c r="D28" s="523">
        <f>D19</f>
        <v>0</v>
      </c>
      <c r="E28" s="511"/>
      <c r="G28" s="471"/>
      <c r="H28" s="471"/>
      <c r="I28" s="471"/>
      <c r="J28" s="471"/>
      <c r="K28" s="471"/>
    </row>
    <row r="29" spans="1:12" ht="15" customHeight="1" x14ac:dyDescent="0.2">
      <c r="A29" s="644" t="s">
        <v>705</v>
      </c>
      <c r="B29" s="644"/>
      <c r="C29" s="644"/>
      <c r="D29" s="523">
        <f>D26</f>
        <v>0</v>
      </c>
      <c r="E29" s="511"/>
      <c r="G29" s="471"/>
      <c r="H29" s="471"/>
      <c r="I29" s="471"/>
      <c r="J29" s="471"/>
      <c r="K29" s="471"/>
    </row>
    <row r="30" spans="1:12" ht="15" customHeight="1" x14ac:dyDescent="0.2">
      <c r="A30" s="644" t="s">
        <v>707</v>
      </c>
      <c r="B30" s="644"/>
      <c r="C30" s="644"/>
      <c r="D30" s="527">
        <f>IF(D29=0,,D28/D29)</f>
        <v>0</v>
      </c>
      <c r="E30" s="514"/>
    </row>
    <row r="31" spans="1:12" ht="15" customHeight="1" x14ac:dyDescent="0.2">
      <c r="A31" s="644" t="s">
        <v>708</v>
      </c>
      <c r="B31" s="644"/>
      <c r="C31" s="644"/>
      <c r="D31" s="527">
        <f>1-D30</f>
        <v>1</v>
      </c>
      <c r="E31" s="514"/>
    </row>
    <row r="33" spans="1:6" ht="25.5" x14ac:dyDescent="0.2">
      <c r="A33" s="508" t="s">
        <v>709</v>
      </c>
      <c r="B33" s="508" t="s">
        <v>710</v>
      </c>
      <c r="C33" s="508" t="s">
        <v>711</v>
      </c>
      <c r="D33" s="645" t="s">
        <v>712</v>
      </c>
      <c r="E33" s="646"/>
      <c r="F33" s="521"/>
    </row>
    <row r="34" spans="1:6" ht="15" customHeight="1" x14ac:dyDescent="0.2">
      <c r="A34" s="509">
        <v>10</v>
      </c>
      <c r="B34" s="536" t="s">
        <v>713</v>
      </c>
      <c r="C34" s="536" t="s">
        <v>714</v>
      </c>
      <c r="D34" s="642" t="s">
        <v>715</v>
      </c>
      <c r="E34" s="643"/>
      <c r="F34" s="522"/>
    </row>
    <row r="35" spans="1:6" ht="15" customHeight="1" x14ac:dyDescent="0.2">
      <c r="A35" s="509">
        <v>9</v>
      </c>
      <c r="B35" s="536" t="s">
        <v>716</v>
      </c>
      <c r="C35" s="536" t="s">
        <v>717</v>
      </c>
      <c r="D35" s="642" t="s">
        <v>718</v>
      </c>
      <c r="E35" s="643"/>
      <c r="F35" s="522"/>
    </row>
    <row r="36" spans="1:6" ht="15" customHeight="1" x14ac:dyDescent="0.2">
      <c r="A36" s="509">
        <v>8</v>
      </c>
      <c r="B36" s="536" t="s">
        <v>719</v>
      </c>
      <c r="C36" s="536" t="s">
        <v>716</v>
      </c>
      <c r="D36" s="642" t="s">
        <v>717</v>
      </c>
      <c r="E36" s="643"/>
      <c r="F36" s="522"/>
    </row>
    <row r="37" spans="1:6" ht="15" customHeight="1" x14ac:dyDescent="0.2">
      <c r="A37" s="509">
        <v>7</v>
      </c>
      <c r="B37" s="536" t="s">
        <v>720</v>
      </c>
      <c r="C37" s="536" t="s">
        <v>719</v>
      </c>
      <c r="D37" s="642" t="s">
        <v>721</v>
      </c>
      <c r="E37" s="643"/>
      <c r="F37" s="522"/>
    </row>
    <row r="38" spans="1:6" ht="15" customHeight="1" x14ac:dyDescent="0.2">
      <c r="A38" s="509">
        <v>6</v>
      </c>
      <c r="B38" s="536" t="s">
        <v>722</v>
      </c>
      <c r="C38" s="536" t="s">
        <v>720</v>
      </c>
      <c r="D38" s="642" t="s">
        <v>723</v>
      </c>
      <c r="E38" s="643"/>
      <c r="F38" s="522"/>
    </row>
    <row r="39" spans="1:6" ht="15" customHeight="1" x14ac:dyDescent="0.2">
      <c r="A39" s="509">
        <v>5</v>
      </c>
      <c r="B39" s="536" t="s">
        <v>724</v>
      </c>
      <c r="C39" s="536" t="s">
        <v>722</v>
      </c>
      <c r="D39" s="642" t="s">
        <v>725</v>
      </c>
      <c r="E39" s="643"/>
      <c r="F39" s="522"/>
    </row>
    <row r="40" spans="1:6" ht="15" customHeight="1" x14ac:dyDescent="0.2">
      <c r="A40" s="509">
        <v>4</v>
      </c>
      <c r="B40" s="536" t="s">
        <v>726</v>
      </c>
      <c r="C40" s="536" t="s">
        <v>724</v>
      </c>
      <c r="D40" s="642" t="s">
        <v>727</v>
      </c>
      <c r="E40" s="643"/>
      <c r="F40" s="522"/>
    </row>
    <row r="41" spans="1:6" ht="15" customHeight="1" x14ac:dyDescent="0.2">
      <c r="A41" s="509">
        <v>3</v>
      </c>
      <c r="B41" s="536" t="s">
        <v>728</v>
      </c>
      <c r="C41" s="536" t="s">
        <v>726</v>
      </c>
      <c r="D41" s="642" t="s">
        <v>729</v>
      </c>
      <c r="E41" s="643"/>
      <c r="F41" s="522"/>
    </row>
    <row r="42" spans="1:6" ht="15" customHeight="1" x14ac:dyDescent="0.2">
      <c r="A42" s="509">
        <v>2</v>
      </c>
      <c r="B42" s="536" t="s">
        <v>730</v>
      </c>
      <c r="C42" s="536" t="s">
        <v>728</v>
      </c>
      <c r="D42" s="642" t="s">
        <v>731</v>
      </c>
      <c r="E42" s="643"/>
      <c r="F42" s="522"/>
    </row>
    <row r="43" spans="1:6" ht="15" customHeight="1" x14ac:dyDescent="0.2">
      <c r="A43" s="509">
        <v>1</v>
      </c>
      <c r="B43" s="536" t="s">
        <v>732</v>
      </c>
      <c r="C43" s="536" t="s">
        <v>730</v>
      </c>
      <c r="D43" s="642" t="s">
        <v>733</v>
      </c>
      <c r="E43" s="643"/>
      <c r="F43" s="522"/>
    </row>
    <row r="44" spans="1:6" ht="15" customHeight="1" x14ac:dyDescent="0.2">
      <c r="A44" s="509">
        <v>0</v>
      </c>
      <c r="B44" s="536" t="s">
        <v>734</v>
      </c>
      <c r="C44" s="536" t="s">
        <v>735</v>
      </c>
      <c r="D44" s="642" t="s">
        <v>736</v>
      </c>
      <c r="E44" s="643"/>
      <c r="F44" s="522"/>
    </row>
  </sheetData>
  <sheetProtection password="A84B" sheet="1" objects="1" scenarios="1"/>
  <mergeCells count="43">
    <mergeCell ref="D41:E41"/>
    <mergeCell ref="D42:E42"/>
    <mergeCell ref="A29:C29"/>
    <mergeCell ref="A30:C30"/>
    <mergeCell ref="D39:E39"/>
    <mergeCell ref="D38:E38"/>
    <mergeCell ref="D40:E40"/>
    <mergeCell ref="G24:L24"/>
    <mergeCell ref="G25:L25"/>
    <mergeCell ref="G26:L26"/>
    <mergeCell ref="G27:L27"/>
    <mergeCell ref="A23:C23"/>
    <mergeCell ref="G23:L23"/>
    <mergeCell ref="A25:C25"/>
    <mergeCell ref="A26:C26"/>
    <mergeCell ref="A27:C27"/>
    <mergeCell ref="G1:K1"/>
    <mergeCell ref="G3:J3"/>
    <mergeCell ref="J14:K14"/>
    <mergeCell ref="J15:K15"/>
    <mergeCell ref="J16:K16"/>
    <mergeCell ref="A4:C4"/>
    <mergeCell ref="A9:C9"/>
    <mergeCell ref="A10:C10"/>
    <mergeCell ref="A24:C24"/>
    <mergeCell ref="A12:C12"/>
    <mergeCell ref="A11:C11"/>
    <mergeCell ref="D43:E43"/>
    <mergeCell ref="D44:E44"/>
    <mergeCell ref="A15:C15"/>
    <mergeCell ref="D33:E33"/>
    <mergeCell ref="D34:E34"/>
    <mergeCell ref="D35:E35"/>
    <mergeCell ref="D36:E36"/>
    <mergeCell ref="A28:C28"/>
    <mergeCell ref="A17:C17"/>
    <mergeCell ref="A18:C18"/>
    <mergeCell ref="A19:C19"/>
    <mergeCell ref="A20:C20"/>
    <mergeCell ref="A21:C21"/>
    <mergeCell ref="A22:C22"/>
    <mergeCell ref="D37:E37"/>
    <mergeCell ref="A31:C31"/>
  </mergeCells>
  <dataValidations count="1">
    <dataValidation type="list" allowBlank="1" showInputMessage="1" showErrorMessage="1" sqref="D5 D3">
      <formula1>$O$1:$O$3</formula1>
    </dataValidation>
  </dataValidations>
  <printOptions horizontalCentered="1"/>
  <pageMargins left="0" right="0" top="0.75" bottom="0.25" header="0.3" footer="0.3"/>
  <pageSetup firstPageNumber="27" orientation="portrait" useFirstPageNumber="1" r:id="rId1"/>
  <ignoredErrors>
    <ignoredError sqref="K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D2809D534E2E4791F34A639EDE4B8D" ma:contentTypeVersion="4" ma:contentTypeDescription="Create a new document." ma:contentTypeScope="" ma:versionID="f952c9c9f8901f2d17956aa47c4ffba2">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B701041-3646-49AE-85B6-2CCAFFC22425}"/>
</file>

<file path=customXml/itemProps2.xml><?xml version="1.0" encoding="utf-8"?>
<ds:datastoreItem xmlns:ds="http://schemas.openxmlformats.org/officeDocument/2006/customXml" ds:itemID="{7E1D3F1F-62B8-445D-9C74-E21263100C00}"/>
</file>

<file path=customXml/itemProps3.xml><?xml version="1.0" encoding="utf-8"?>
<ds:datastoreItem xmlns:ds="http://schemas.openxmlformats.org/officeDocument/2006/customXml" ds:itemID="{D2A7E0C0-6610-4B55-A38A-7A1F47B3BF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GENERAL</vt:lpstr>
      <vt:lpstr>DEV TEAM</vt:lpstr>
      <vt:lpstr>INCOME</vt:lpstr>
      <vt:lpstr>EXPENSES</vt:lpstr>
      <vt:lpstr>USES</vt:lpstr>
      <vt:lpstr>SOURCES</vt:lpstr>
      <vt:lpstr>TAX CREDIT</vt:lpstr>
      <vt:lpstr>SUMMARY</vt:lpstr>
      <vt:lpstr>PRO FORMA</vt:lpstr>
      <vt:lpstr>CURR FIN INFO</vt:lpstr>
      <vt:lpstr>CERT</vt:lpstr>
      <vt:lpstr>FIN CAP</vt:lpstr>
      <vt:lpstr>LEV&amp;COST EFF</vt:lpstr>
      <vt:lpstr>'DEV TEAM'!Print_Area</vt:lpstr>
      <vt:lpstr>'PRO FORMA'!Print_Area</vt:lpstr>
      <vt:lpstr>SOURCES!Print_Area</vt:lpstr>
      <vt:lpstr>'TAX CREDIT'!Print_Area</vt:lpstr>
      <vt:lpstr>USES!Print_Area</vt:lpstr>
      <vt:lpstr>'PRO FORMA'!Print_Titles</vt:lpstr>
      <vt:lpstr>projname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DHCD User</dc:creator>
  <cp:lastModifiedBy>Robinson, Kristen J</cp:lastModifiedBy>
  <cp:lastPrinted>2016-09-30T18:53:52Z</cp:lastPrinted>
  <dcterms:created xsi:type="dcterms:W3CDTF">1999-06-15T22:04:33Z</dcterms:created>
  <dcterms:modified xsi:type="dcterms:W3CDTF">2016-10-25T15:27:16Z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0x01010012D2809D534E2E4791F34A639EDE4B8D</vt:lpwstr>
  </property>
  <property fmtid="{D5CDD505-2E9C-101B-9397-08002B2CF9AE}" pid="4" name="Order">
    <vt:r8>17800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